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9264" windowHeight="5220" activeTab="0"/>
  </bookViews>
  <sheets>
    <sheet name="Estesa" sheetId="1" r:id="rId1"/>
    <sheet name="Traduzione" sheetId="2" r:id="rId2"/>
    <sheet name="Statistiche" sheetId="3" r:id="rId3"/>
  </sheets>
  <definedNames>
    <definedName name="Bes31q26lav" localSheetId="0">'Estesa'!$A$5:$J$351</definedName>
    <definedName name="Bes31q26lav" localSheetId="1">'Traduzione'!$A$5:$J$351</definedName>
  </definedNames>
  <calcPr fullCalcOnLoad="1" refMode="R1C1"/>
</workbook>
</file>

<file path=xl/sharedStrings.xml><?xml version="1.0" encoding="utf-8"?>
<sst xmlns="http://schemas.openxmlformats.org/spreadsheetml/2006/main" count="1901" uniqueCount="385">
  <si>
    <t xml:space="preserve"> </t>
  </si>
  <si>
    <t>Catarina</t>
  </si>
  <si>
    <t>Margarita</t>
  </si>
  <si>
    <t>Laura</t>
  </si>
  <si>
    <t xml:space="preserve">Susana </t>
  </si>
  <si>
    <t>Antognina</t>
  </si>
  <si>
    <t xml:space="preserve">Santino </t>
  </si>
  <si>
    <t>Angela</t>
  </si>
  <si>
    <t xml:space="preserve">Catarina </t>
  </si>
  <si>
    <t>Antonia</t>
  </si>
  <si>
    <t>Angerina</t>
  </si>
  <si>
    <t xml:space="preserve">Andreina </t>
  </si>
  <si>
    <t xml:space="preserve">Stefanina </t>
  </si>
  <si>
    <t xml:space="preserve">Angerina </t>
  </si>
  <si>
    <t>Madalena</t>
  </si>
  <si>
    <t xml:space="preserve">Lucia </t>
  </si>
  <si>
    <t xml:space="preserve">Andrea </t>
  </si>
  <si>
    <t xml:space="preserve">Caterina </t>
  </si>
  <si>
    <t xml:space="preserve">Bartolameo </t>
  </si>
  <si>
    <t>Anna</t>
  </si>
  <si>
    <t xml:space="preserve">Catharina </t>
  </si>
  <si>
    <t xml:space="preserve">Orsina </t>
  </si>
  <si>
    <t>Pedar</t>
  </si>
  <si>
    <t xml:space="preserve">Bernardino </t>
  </si>
  <si>
    <t xml:space="preserve">Matheo </t>
  </si>
  <si>
    <t>Alegranza</t>
  </si>
  <si>
    <t xml:space="preserve">Righeto </t>
  </si>
  <si>
    <t xml:space="preserve">Margarita </t>
  </si>
  <si>
    <t xml:space="preserve">Madalena </t>
  </si>
  <si>
    <t>ch</t>
  </si>
  <si>
    <t xml:space="preserve">Bernardina </t>
  </si>
  <si>
    <t xml:space="preserve">Mirano </t>
  </si>
  <si>
    <t xml:space="preserve">Lucretia </t>
  </si>
  <si>
    <t xml:space="preserve">Angela </t>
  </si>
  <si>
    <t xml:space="preserve">Togna </t>
  </si>
  <si>
    <t xml:space="preserve">Rocho </t>
  </si>
  <si>
    <t xml:space="preserve">Mainetta </t>
  </si>
  <si>
    <t xml:space="preserve">la s.ra Barbara </t>
  </si>
  <si>
    <t xml:space="preserve">la s.ra Anna </t>
  </si>
  <si>
    <t xml:space="preserve">il s.r Cessar </t>
  </si>
  <si>
    <t xml:space="preserve">il s.r Tulio </t>
  </si>
  <si>
    <t xml:space="preserve">il s.r Oratio </t>
  </si>
  <si>
    <t xml:space="preserve">Angera </t>
  </si>
  <si>
    <t>Catharina</t>
  </si>
  <si>
    <t xml:space="preserve">Antonia </t>
  </si>
  <si>
    <t>Bartola</t>
  </si>
  <si>
    <t xml:space="preserve">Tona </t>
  </si>
  <si>
    <t xml:space="preserve">Laura </t>
  </si>
  <si>
    <t xml:space="preserve">Daria </t>
  </si>
  <si>
    <t xml:space="preserve">Pedar </t>
  </si>
  <si>
    <t xml:space="preserve">Romerio </t>
  </si>
  <si>
    <t>Bartolameo</t>
  </si>
  <si>
    <t>Polisena</t>
  </si>
  <si>
    <t xml:space="preserve">Tarsia </t>
  </si>
  <si>
    <t xml:space="preserve">Zhacarina </t>
  </si>
  <si>
    <t xml:space="preserve">Anastaxia </t>
  </si>
  <si>
    <t xml:space="preserve">Baltramo </t>
  </si>
  <si>
    <t xml:space="preserve">Dominicho </t>
  </si>
  <si>
    <t>Martha</t>
  </si>
  <si>
    <t xml:space="preserve">Seraphino </t>
  </si>
  <si>
    <t xml:space="preserve">Bertolameo </t>
  </si>
  <si>
    <t xml:space="preserve">Catherina </t>
  </si>
  <si>
    <t xml:space="preserve">Antognina </t>
  </si>
  <si>
    <t>Michel</t>
  </si>
  <si>
    <t>nome</t>
  </si>
  <si>
    <t>cognome</t>
  </si>
  <si>
    <t>parentela</t>
  </si>
  <si>
    <t>anni</t>
  </si>
  <si>
    <t>Vol. 5 quint.14: Stato delle anime di Comabbio 1573</t>
  </si>
  <si>
    <t>Porroto</t>
  </si>
  <si>
    <t>Stefano</t>
  </si>
  <si>
    <t>deli Mareti</t>
  </si>
  <si>
    <t>detto de Pedraciti</t>
  </si>
  <si>
    <t>capo di casa</t>
  </si>
  <si>
    <t>Gianolino</t>
  </si>
  <si>
    <t>Antonio</t>
  </si>
  <si>
    <t xml:space="preserve">Pedar Antonio </t>
  </si>
  <si>
    <t xml:space="preserve">Antonio </t>
  </si>
  <si>
    <t xml:space="preserve">Francesco </t>
  </si>
  <si>
    <t>Farera</t>
  </si>
  <si>
    <t>Sartor</t>
  </si>
  <si>
    <t>de Milano</t>
  </si>
  <si>
    <t>de Sumirago</t>
  </si>
  <si>
    <t>Tomaxo</t>
  </si>
  <si>
    <t>dil Soldato</t>
  </si>
  <si>
    <t>Donin</t>
  </si>
  <si>
    <t>di Bernardo</t>
  </si>
  <si>
    <t xml:space="preserve">Battista </t>
  </si>
  <si>
    <t>Battista</t>
  </si>
  <si>
    <t>Martir</t>
  </si>
  <si>
    <t>di Catto</t>
  </si>
  <si>
    <t>Bessoza</t>
  </si>
  <si>
    <t>La s.ra Laura</t>
  </si>
  <si>
    <t>Zambalota</t>
  </si>
  <si>
    <t>Bessozo</t>
  </si>
  <si>
    <t>Pedraciti</t>
  </si>
  <si>
    <t>Christophoro</t>
  </si>
  <si>
    <t>Brughera</t>
  </si>
  <si>
    <t>Bartholameo</t>
  </si>
  <si>
    <t>mad.a Antonia</t>
  </si>
  <si>
    <t>de Ixepo</t>
  </si>
  <si>
    <t>Bertholameo</t>
  </si>
  <si>
    <t>detta la Podestarina</t>
  </si>
  <si>
    <t>Zavatino</t>
  </si>
  <si>
    <t>detto il Pinotino</t>
  </si>
  <si>
    <t>di Osmà</t>
  </si>
  <si>
    <t>deli Pedraciti</t>
  </si>
  <si>
    <t>Cescho</t>
  </si>
  <si>
    <t>mad.a Margarita</t>
  </si>
  <si>
    <t>Bairino</t>
  </si>
  <si>
    <t>Tona</t>
  </si>
  <si>
    <t>di Crena</t>
  </si>
  <si>
    <t>di Travedona</t>
  </si>
  <si>
    <t>Francesco</t>
  </si>
  <si>
    <t>de Ciraxolo</t>
  </si>
  <si>
    <t>Susana</t>
  </si>
  <si>
    <t>di Clemente</t>
  </si>
  <si>
    <t>Bertolameo</t>
  </si>
  <si>
    <t>Andrea</t>
  </si>
  <si>
    <t>di Gorla</t>
  </si>
  <si>
    <t>Badin</t>
  </si>
  <si>
    <t>Sciavon</t>
  </si>
  <si>
    <t>di Polonia</t>
  </si>
  <si>
    <t>delli Pedraciti</t>
  </si>
  <si>
    <t>Giovanina</t>
  </si>
  <si>
    <t>di Iulio</t>
  </si>
  <si>
    <t>Gianon</t>
  </si>
  <si>
    <t>Guielmo</t>
  </si>
  <si>
    <t>deli Catto</t>
  </si>
  <si>
    <t>deli Poreti</t>
  </si>
  <si>
    <t>m.a Pedra</t>
  </si>
  <si>
    <t>Vacan</t>
  </si>
  <si>
    <t>Iacomina</t>
  </si>
  <si>
    <t>Iacobo</t>
  </si>
  <si>
    <t xml:space="preserve">Iano </t>
  </si>
  <si>
    <t xml:space="preserve">Iacomina </t>
  </si>
  <si>
    <t xml:space="preserve">Iacobo </t>
  </si>
  <si>
    <t xml:space="preserve">Ixepo </t>
  </si>
  <si>
    <t xml:space="preserve">Ixabeta </t>
  </si>
  <si>
    <t xml:space="preserve">Iulia </t>
  </si>
  <si>
    <t xml:space="preserve">Ixabetta </t>
  </si>
  <si>
    <t xml:space="preserve">Iulita </t>
  </si>
  <si>
    <t xml:space="preserve">Ieronimo </t>
  </si>
  <si>
    <t xml:space="preserve">Iulio </t>
  </si>
  <si>
    <t>Iacomo</t>
  </si>
  <si>
    <t xml:space="preserve">Giovanina </t>
  </si>
  <si>
    <t xml:space="preserve">m.a Giovana </t>
  </si>
  <si>
    <t xml:space="preserve">Christophoro </t>
  </si>
  <si>
    <t xml:space="preserve">il s.r Christophoro </t>
  </si>
  <si>
    <t xml:space="preserve">Domenico </t>
  </si>
  <si>
    <t>Domenico</t>
  </si>
  <si>
    <t xml:space="preserve">Domenica </t>
  </si>
  <si>
    <t xml:space="preserve">Franceschina </t>
  </si>
  <si>
    <t>Franceschina</t>
  </si>
  <si>
    <t xml:space="preserve">Francesca </t>
  </si>
  <si>
    <t xml:space="preserve">Giovan </t>
  </si>
  <si>
    <t>Giovan Angelo</t>
  </si>
  <si>
    <t>Il s.r Giovan Battista</t>
  </si>
  <si>
    <t>Giovan</t>
  </si>
  <si>
    <t xml:space="preserve">Giovan Antonio </t>
  </si>
  <si>
    <t xml:space="preserve">Giovan Angelo </t>
  </si>
  <si>
    <t>di Brebia</t>
  </si>
  <si>
    <t xml:space="preserve">Giumina </t>
  </si>
  <si>
    <t>Soldato</t>
  </si>
  <si>
    <t>Lucha</t>
  </si>
  <si>
    <t xml:space="preserve">Giovan Maria </t>
  </si>
  <si>
    <t>Catto</t>
  </si>
  <si>
    <t xml:space="preserve">Giovan Petro </t>
  </si>
  <si>
    <t>Lucia</t>
  </si>
  <si>
    <t>m.Francesco Bernardino</t>
  </si>
  <si>
    <t xml:space="preserve">m.a Biancha </t>
  </si>
  <si>
    <t xml:space="preserve">moglie </t>
  </si>
  <si>
    <t>figlia</t>
  </si>
  <si>
    <t>servo</t>
  </si>
  <si>
    <t>serva</t>
  </si>
  <si>
    <t>figlio</t>
  </si>
  <si>
    <t>Simon</t>
  </si>
  <si>
    <t xml:space="preserve">moglie  </t>
  </si>
  <si>
    <t>moglie</t>
  </si>
  <si>
    <t>figlio di Battista</t>
  </si>
  <si>
    <t>fratello</t>
  </si>
  <si>
    <t>moglie di Battista</t>
  </si>
  <si>
    <t>figlio "dei detti"</t>
  </si>
  <si>
    <t>nipote "dei detti"</t>
  </si>
  <si>
    <t>figliastro</t>
  </si>
  <si>
    <t>nipote</t>
  </si>
  <si>
    <t>moglie di Gio.Maria</t>
  </si>
  <si>
    <t>figlia di Gio.Maria</t>
  </si>
  <si>
    <t>moglie di Mirano</t>
  </si>
  <si>
    <t>figlio di Mirano</t>
  </si>
  <si>
    <t>sorella di Battista</t>
  </si>
  <si>
    <t>Iacopo</t>
  </si>
  <si>
    <t>moglie di Iacopo</t>
  </si>
  <si>
    <t>figlia di Iacopo</t>
  </si>
  <si>
    <t>figlio di Iacopo</t>
  </si>
  <si>
    <t>figliastra</t>
  </si>
  <si>
    <t>moglie di Romerio</t>
  </si>
  <si>
    <t>figlia di Romerio</t>
  </si>
  <si>
    <t xml:space="preserve">sorella </t>
  </si>
  <si>
    <t xml:space="preserve">capo di casa </t>
  </si>
  <si>
    <t>sorella</t>
  </si>
  <si>
    <t>agente del s.r Giovanni</t>
  </si>
  <si>
    <t xml:space="preserve">servo del curato </t>
  </si>
  <si>
    <t>?figlia</t>
  </si>
  <si>
    <t>mesi</t>
  </si>
  <si>
    <t>fam</t>
  </si>
  <si>
    <t>N</t>
  </si>
  <si>
    <t>M/F</t>
  </si>
  <si>
    <t>F</t>
  </si>
  <si>
    <t>figlio di Antonio</t>
  </si>
  <si>
    <t>matrigna</t>
  </si>
  <si>
    <t>M</t>
  </si>
  <si>
    <t xml:space="preserve">Pietro </t>
  </si>
  <si>
    <t>Pietro</t>
  </si>
  <si>
    <t xml:space="preserve">Pietro Antonio </t>
  </si>
  <si>
    <t>moglie di Pietro</t>
  </si>
  <si>
    <t>figlia di Pietro</t>
  </si>
  <si>
    <t>Giacomo</t>
  </si>
  <si>
    <t xml:space="preserve">Giacomo </t>
  </si>
  <si>
    <t>fratello di Giacomo</t>
  </si>
  <si>
    <t>figlio di Giacomo</t>
  </si>
  <si>
    <t>figlia di Giacomo</t>
  </si>
  <si>
    <t>moglie di Giacomo</t>
  </si>
  <si>
    <t>Caterina</t>
  </si>
  <si>
    <t>Margherita</t>
  </si>
  <si>
    <t xml:space="preserve">Margherita </t>
  </si>
  <si>
    <t>mad.a Margherita</t>
  </si>
  <si>
    <t>figlio di Margherita</t>
  </si>
  <si>
    <t>figlia di Margherita</t>
  </si>
  <si>
    <t>Giacomina</t>
  </si>
  <si>
    <t xml:space="preserve">Giovannina </t>
  </si>
  <si>
    <t>Giovannina</t>
  </si>
  <si>
    <t>figlio di Giovannina</t>
  </si>
  <si>
    <t>figlia di Giovannina</t>
  </si>
  <si>
    <t xml:space="preserve">Susanna </t>
  </si>
  <si>
    <t>Susanna</t>
  </si>
  <si>
    <t>Antonina</t>
  </si>
  <si>
    <t>Giovanni</t>
  </si>
  <si>
    <t xml:space="preserve">Giovanni </t>
  </si>
  <si>
    <t xml:space="preserve">Giovanni Maria </t>
  </si>
  <si>
    <t xml:space="preserve">Giovanni Antonio </t>
  </si>
  <si>
    <t>moglie di Giovanni</t>
  </si>
  <si>
    <t>Cristoforo</t>
  </si>
  <si>
    <t xml:space="preserve">Cristoforo </t>
  </si>
  <si>
    <t>moglie di Cristoforo</t>
  </si>
  <si>
    <t>figlia di Cristoforo</t>
  </si>
  <si>
    <t>Angelina</t>
  </si>
  <si>
    <t xml:space="preserve">Angelina </t>
  </si>
  <si>
    <t>fratello di Angelina</t>
  </si>
  <si>
    <t xml:space="preserve">Giacomina </t>
  </si>
  <si>
    <t xml:space="preserve">Giano </t>
  </si>
  <si>
    <t>Maddalena</t>
  </si>
  <si>
    <t xml:space="preserve">Maddalena </t>
  </si>
  <si>
    <t xml:space="preserve">Bartolomeo </t>
  </si>
  <si>
    <t>Bartolomeo</t>
  </si>
  <si>
    <t>moglie di Bartolomeo</t>
  </si>
  <si>
    <t>figlio di Bartolomeo</t>
  </si>
  <si>
    <t>Tommaso</t>
  </si>
  <si>
    <t>Simone</t>
  </si>
  <si>
    <t>Donina</t>
  </si>
  <si>
    <t>Giuseppe</t>
  </si>
  <si>
    <t xml:space="preserve">Isabetta </t>
  </si>
  <si>
    <t>Luca</t>
  </si>
  <si>
    <t>Allegranza</t>
  </si>
  <si>
    <t xml:space="preserve">Matteo </t>
  </si>
  <si>
    <t>Righetto</t>
  </si>
  <si>
    <t>Martire</t>
  </si>
  <si>
    <t xml:space="preserve">Lucrezia </t>
  </si>
  <si>
    <t>Rocco</t>
  </si>
  <si>
    <t>sig.ra Laura</t>
  </si>
  <si>
    <t xml:space="preserve">sig. Cristoforo </t>
  </si>
  <si>
    <t xml:space="preserve">sig.ra Barbara </t>
  </si>
  <si>
    <t xml:space="preserve">sig.ra Anna </t>
  </si>
  <si>
    <t xml:space="preserve">sig. Cesare </t>
  </si>
  <si>
    <t xml:space="preserve">sig. Tullio </t>
  </si>
  <si>
    <t xml:space="preserve">sig. Orazio </t>
  </si>
  <si>
    <t>sig. Giovan Battista</t>
  </si>
  <si>
    <t xml:space="preserve">Giovan Pietro </t>
  </si>
  <si>
    <t xml:space="preserve">Giulia </t>
  </si>
  <si>
    <t>mr. Francesco Bernardino</t>
  </si>
  <si>
    <t>mad.a Bianca</t>
  </si>
  <si>
    <t xml:space="preserve">mad.a Giovanna </t>
  </si>
  <si>
    <t>Polissena</t>
  </si>
  <si>
    <t xml:space="preserve">Giulita </t>
  </si>
  <si>
    <t xml:space="preserve">Gerolamo </t>
  </si>
  <si>
    <t xml:space="preserve">Zaccarina </t>
  </si>
  <si>
    <t xml:space="preserve">Anastasia </t>
  </si>
  <si>
    <t>Beltrame</t>
  </si>
  <si>
    <t xml:space="preserve">Dominico </t>
  </si>
  <si>
    <t>Marta</t>
  </si>
  <si>
    <t xml:space="preserve">Serafino </t>
  </si>
  <si>
    <t xml:space="preserve">Giulio </t>
  </si>
  <si>
    <t>Guglielmo</t>
  </si>
  <si>
    <t xml:space="preserve">Antonina </t>
  </si>
  <si>
    <t>mad.a Pietra</t>
  </si>
  <si>
    <t>Michele</t>
  </si>
  <si>
    <t>Porotto</t>
  </si>
  <si>
    <t>di Brebbia</t>
  </si>
  <si>
    <t>Maretti</t>
  </si>
  <si>
    <t>Gianolini</t>
  </si>
  <si>
    <t>di Sumirago</t>
  </si>
  <si>
    <t>Soldati</t>
  </si>
  <si>
    <t>di Milano</t>
  </si>
  <si>
    <t>Sartore</t>
  </si>
  <si>
    <t>Besozzi</t>
  </si>
  <si>
    <t>Pedrazzini</t>
  </si>
  <si>
    <t>di Giuseppe</t>
  </si>
  <si>
    <t>di Osmate</t>
  </si>
  <si>
    <t>di Cirasolo</t>
  </si>
  <si>
    <t>di Giulio</t>
  </si>
  <si>
    <t>Porotti</t>
  </si>
  <si>
    <t>moglie di Giano</t>
  </si>
  <si>
    <t>figlio di Giano</t>
  </si>
  <si>
    <t>figlia di Giano</t>
  </si>
  <si>
    <t>Numero di abitanti</t>
  </si>
  <si>
    <t>Numero di fuochi</t>
  </si>
  <si>
    <t>Numero medio componenti del fuoco</t>
  </si>
  <si>
    <t>Età media</t>
  </si>
  <si>
    <t>Età massima</t>
  </si>
  <si>
    <t>Maschi</t>
  </si>
  <si>
    <t>Femmine</t>
  </si>
  <si>
    <t>Suddivisione in classi di età</t>
  </si>
  <si>
    <t>x 1</t>
  </si>
  <si>
    <t>x 5</t>
  </si>
  <si>
    <t>x 10</t>
  </si>
  <si>
    <t>Curve di tendenza parabolica</t>
  </si>
  <si>
    <t>supp</t>
  </si>
  <si>
    <t>cres</t>
  </si>
  <si>
    <t>com</t>
  </si>
  <si>
    <t>Poroto</t>
  </si>
  <si>
    <t>sua moier</t>
  </si>
  <si>
    <t xml:space="preserve">sua moier </t>
  </si>
  <si>
    <t xml:space="preserve">sua moier  </t>
  </si>
  <si>
    <t>fiolo</t>
  </si>
  <si>
    <t>fiola</t>
  </si>
  <si>
    <t>fratello dil detto Iacobo</t>
  </si>
  <si>
    <t>fiolo dil detto Iacobo</t>
  </si>
  <si>
    <t>fiola dil detto</t>
  </si>
  <si>
    <t>fiolo dil detto</t>
  </si>
  <si>
    <t>fiola dil detto Pedar</t>
  </si>
  <si>
    <t>fiola dil detto Iacobo</t>
  </si>
  <si>
    <t>sua sorella</t>
  </si>
  <si>
    <t>fiolo dil ss.to</t>
  </si>
  <si>
    <t>fiola dil ss.to</t>
  </si>
  <si>
    <t>suo fiolo</t>
  </si>
  <si>
    <t>moier dil detto Giovan</t>
  </si>
  <si>
    <t>fiolo dil detto Battista</t>
  </si>
  <si>
    <t>fiolo deli ss.ti</t>
  </si>
  <si>
    <t>fiola deli ss.ti</t>
  </si>
  <si>
    <t>fratello dil detto Antonio</t>
  </si>
  <si>
    <t>fratello dela ss.ta Angerina</t>
  </si>
  <si>
    <t>fiolo de ss.ti</t>
  </si>
  <si>
    <t>fiolo dela ss.ta Giovanina</t>
  </si>
  <si>
    <t>fiolo deli detti</t>
  </si>
  <si>
    <t>nepote deli detti</t>
  </si>
  <si>
    <t>nepote deli ss.ti</t>
  </si>
  <si>
    <t>fiolo dil detto Antonio</t>
  </si>
  <si>
    <t>fiolo ...</t>
  </si>
  <si>
    <t>moier di ss.to Iacobo</t>
  </si>
  <si>
    <t>fiastro di Simon</t>
  </si>
  <si>
    <t>nepote</t>
  </si>
  <si>
    <t>sua fiola</t>
  </si>
  <si>
    <t>fiola ...</t>
  </si>
  <si>
    <t>madregna de ss.ti</t>
  </si>
  <si>
    <t>suo fiolo magior</t>
  </si>
  <si>
    <t>fiola dela detta Giovanina</t>
  </si>
  <si>
    <t>fratello dil detto Martir</t>
  </si>
  <si>
    <t>fiolo magior</t>
  </si>
  <si>
    <t>moier di Iacopo</t>
  </si>
  <si>
    <t>fiastra</t>
  </si>
  <si>
    <t>fiola di mad. Antonia</t>
  </si>
  <si>
    <t>fratello di Bertolameo</t>
  </si>
  <si>
    <t>moier di Romer</t>
  </si>
  <si>
    <t>fiastro</t>
  </si>
  <si>
    <t xml:space="preserve">moier </t>
  </si>
  <si>
    <t>moier di Battista</t>
  </si>
  <si>
    <t>sorela</t>
  </si>
  <si>
    <t>fratello di Giovan</t>
  </si>
  <si>
    <t>fratello dil deto Giovan</t>
  </si>
  <si>
    <t>sorella di Giovan</t>
  </si>
  <si>
    <t>fratelo di Giovan Angelo</t>
  </si>
  <si>
    <t>fratello di Giovan Angelo</t>
  </si>
  <si>
    <t>agenta dil s.r Giovanni</t>
  </si>
  <si>
    <t xml:space="preserve">servo dil curato </t>
  </si>
  <si>
    <t>ASDMI, Visite Pastorali, Pieve di Besozzo/Brebbia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</si>
</sst>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yy"/>
    <numFmt numFmtId="168" formatCode="0.0"/>
  </numFmts>
  <fonts count="6">
    <font>
      <sz val="10"/>
      <name val="Arial"/>
      <family val="0"/>
    </font>
    <font>
      <sz val="14.25"/>
      <name val="Arial"/>
      <family val="0"/>
    </font>
    <font>
      <sz val="10.25"/>
      <name val="Arial"/>
      <family val="2"/>
    </font>
    <font>
      <sz val="8.25"/>
      <name val="Arial"/>
      <family val="2"/>
    </font>
    <font>
      <sz val="9.5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168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 anno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Statistiche!$A$7:$A$106</c:f>
              <c:numCache/>
            </c:numRef>
          </c:cat>
          <c:val>
            <c:numRef>
              <c:f>Statistiche!$B$7:$B$106</c:f>
              <c:numCache/>
            </c:numRef>
          </c:val>
        </c:ser>
        <c:axId val="2789005"/>
        <c:axId val="24755558"/>
      </c:barChart>
      <c:catAx>
        <c:axId val="278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755558"/>
        <c:crosses val="autoZero"/>
        <c:auto val="1"/>
        <c:lblOffset val="100"/>
        <c:tickLblSkip val="10"/>
        <c:noMultiLvlLbl val="0"/>
      </c:catAx>
      <c:valAx>
        <c:axId val="247555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89005"/>
        <c:crossesAt val="1"/>
        <c:crossBetween val="between"/>
        <c:dispUnits/>
        <c:minorUnit val="0.619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41"/>
          <c:y val="0"/>
          <c:w val="0.7475"/>
          <c:h val="0.085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5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Statistiche!$D$7:$D$26</c:f>
            </c:numRef>
          </c:cat>
          <c:val>
            <c:numRef>
              <c:f>Statistiche!$E$7:$E$26</c:f>
            </c:numRef>
          </c:val>
        </c:ser>
        <c:axId val="1780663"/>
        <c:axId val="34388928"/>
      </c:barChart>
      <c:catAx>
        <c:axId val="178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388928"/>
        <c:crosses val="autoZero"/>
        <c:auto val="1"/>
        <c:lblOffset val="100"/>
        <c:tickLblSkip val="2"/>
        <c:noMultiLvlLbl val="0"/>
      </c:catAx>
      <c:valAx>
        <c:axId val="343889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0663"/>
        <c:crossesAt val="1"/>
        <c:crossBetween val="between"/>
        <c:dispUnits/>
        <c:minorUnit val="2.868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585"/>
          <c:y val="0"/>
          <c:w val="0.724"/>
          <c:h val="0.088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1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10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Statistiche!$G$7:$G$16</c:f>
            </c:numRef>
          </c:cat>
          <c:val>
            <c:numRef>
              <c:f>Statistiche!$H$7:$H$16</c:f>
            </c:numRef>
          </c:val>
        </c:ser>
        <c:axId val="14011841"/>
        <c:axId val="60477434"/>
      </c:barChart>
      <c:catAx>
        <c:axId val="1401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477434"/>
        <c:crosses val="autoZero"/>
        <c:auto val="1"/>
        <c:lblOffset val="100"/>
        <c:noMultiLvlLbl val="0"/>
      </c:catAx>
      <c:valAx>
        <c:axId val="604774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011841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8"/>
          <c:y val="0"/>
          <c:w val="0.7085"/>
          <c:h val="0.089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0.58075</cdr:y>
    </cdr:from>
    <cdr:to>
      <cdr:x>0.63125</cdr:x>
      <cdr:y>0.66925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40017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0.58075</cdr:y>
    </cdr:from>
    <cdr:to>
      <cdr:x>0.63125</cdr:x>
      <cdr:y>0.6685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40970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0.5755</cdr:y>
    </cdr:from>
    <cdr:to>
      <cdr:x>0.639</cdr:x>
      <cdr:y>0.66275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138112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6</xdr:row>
      <xdr:rowOff>0</xdr:rowOff>
    </xdr:from>
    <xdr:to>
      <xdr:col>18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43025" y="1009650"/>
        <a:ext cx="3905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21</xdr:row>
      <xdr:rowOff>0</xdr:rowOff>
    </xdr:from>
    <xdr:to>
      <xdr:col>18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343025" y="3438525"/>
        <a:ext cx="3905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36</xdr:row>
      <xdr:rowOff>9525</xdr:rowOff>
    </xdr:from>
    <xdr:to>
      <xdr:col>18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1343025" y="5876925"/>
        <a:ext cx="39052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140625" style="0" customWidth="1"/>
    <col min="3" max="5" width="4.140625" style="2" customWidth="1"/>
    <col min="6" max="6" width="16.8515625" style="0" customWidth="1"/>
    <col min="7" max="7" width="16.00390625" style="0" customWidth="1"/>
    <col min="8" max="8" width="20.57421875" style="0" customWidth="1"/>
    <col min="9" max="10" width="4.140625" style="0" customWidth="1"/>
  </cols>
  <sheetData>
    <row r="1" spans="1:10" ht="12.75">
      <c r="A1" s="1" t="s">
        <v>384</v>
      </c>
      <c r="B1" s="1"/>
      <c r="F1" s="2"/>
      <c r="G1" s="2"/>
      <c r="I1" s="1"/>
      <c r="J1" s="1"/>
    </row>
    <row r="2" spans="1:12" ht="13.5" thickBot="1">
      <c r="A2" s="3" t="s">
        <v>68</v>
      </c>
      <c r="B2" s="3"/>
      <c r="C2" s="4"/>
      <c r="D2" s="4"/>
      <c r="E2" s="4"/>
      <c r="F2" s="4"/>
      <c r="G2" s="4"/>
      <c r="H2" s="5"/>
      <c r="I2" s="3"/>
      <c r="J2" s="3"/>
      <c r="K2" s="8"/>
      <c r="L2" s="8"/>
    </row>
    <row r="3" spans="1:12" ht="13.5" thickBot="1">
      <c r="A3" s="6" t="s">
        <v>205</v>
      </c>
      <c r="B3" s="6" t="s">
        <v>206</v>
      </c>
      <c r="C3" s="6" t="s">
        <v>207</v>
      </c>
      <c r="D3" s="6" t="s">
        <v>327</v>
      </c>
      <c r="E3" s="6" t="s">
        <v>328</v>
      </c>
      <c r="F3" s="6" t="s">
        <v>64</v>
      </c>
      <c r="G3" s="7" t="s">
        <v>65</v>
      </c>
      <c r="H3" s="7" t="s">
        <v>66</v>
      </c>
      <c r="I3" s="7" t="s">
        <v>67</v>
      </c>
      <c r="J3" s="7" t="s">
        <v>204</v>
      </c>
      <c r="K3" s="8"/>
      <c r="L3" s="9"/>
    </row>
    <row r="4" spans="1:12" ht="12.75">
      <c r="A4" s="9">
        <v>1</v>
      </c>
      <c r="B4" s="9"/>
      <c r="C4" s="9"/>
      <c r="D4" s="9"/>
      <c r="E4" s="9"/>
      <c r="F4" s="9"/>
      <c r="G4" s="18"/>
      <c r="H4" s="18"/>
      <c r="I4" s="18"/>
      <c r="J4" s="18"/>
      <c r="K4" s="8"/>
      <c r="L4" s="9"/>
    </row>
    <row r="5" spans="2:9" ht="12.75">
      <c r="B5">
        <v>1</v>
      </c>
      <c r="C5" s="2" t="s">
        <v>211</v>
      </c>
      <c r="E5"/>
      <c r="F5" t="s">
        <v>133</v>
      </c>
      <c r="G5" t="s">
        <v>329</v>
      </c>
      <c r="H5" t="s">
        <v>73</v>
      </c>
      <c r="I5">
        <v>45</v>
      </c>
    </row>
    <row r="6" spans="2:9" ht="12.75">
      <c r="B6">
        <f>IF(B5&gt;0,B5+1,B4+1)</f>
        <v>2</v>
      </c>
      <c r="C6" s="2" t="s">
        <v>208</v>
      </c>
      <c r="F6" t="s">
        <v>132</v>
      </c>
      <c r="H6" t="s">
        <v>330</v>
      </c>
      <c r="I6">
        <v>42</v>
      </c>
    </row>
    <row r="7" spans="2:9" ht="12.75">
      <c r="B7">
        <f aca="true" t="shared" si="0" ref="B7:B70">IF(B6&gt;0,B6+1,B5+1)</f>
        <v>3</v>
      </c>
      <c r="C7" s="2" t="s">
        <v>211</v>
      </c>
      <c r="F7" t="s">
        <v>49</v>
      </c>
      <c r="H7" t="s">
        <v>335</v>
      </c>
      <c r="I7">
        <v>30</v>
      </c>
    </row>
    <row r="8" spans="2:9" ht="12.75">
      <c r="B8">
        <f t="shared" si="0"/>
        <v>4</v>
      </c>
      <c r="C8" s="2" t="s">
        <v>208</v>
      </c>
      <c r="F8" t="s">
        <v>1</v>
      </c>
      <c r="H8" t="s">
        <v>330</v>
      </c>
      <c r="I8">
        <v>25</v>
      </c>
    </row>
    <row r="9" spans="2:9" ht="12.75">
      <c r="B9">
        <f t="shared" si="0"/>
        <v>5</v>
      </c>
      <c r="C9" s="2" t="s">
        <v>208</v>
      </c>
      <c r="F9" t="s">
        <v>1</v>
      </c>
      <c r="H9" t="s">
        <v>334</v>
      </c>
      <c r="I9">
        <v>15</v>
      </c>
    </row>
    <row r="10" spans="2:9" ht="12.75">
      <c r="B10">
        <f t="shared" si="0"/>
        <v>6</v>
      </c>
      <c r="C10" s="2" t="s">
        <v>211</v>
      </c>
      <c r="F10" t="s">
        <v>78</v>
      </c>
      <c r="H10" t="s">
        <v>336</v>
      </c>
      <c r="I10">
        <v>10</v>
      </c>
    </row>
    <row r="11" spans="2:9" ht="12.75">
      <c r="B11">
        <f t="shared" si="0"/>
        <v>7</v>
      </c>
      <c r="C11" s="2" t="s">
        <v>208</v>
      </c>
      <c r="F11" t="s">
        <v>145</v>
      </c>
      <c r="H11" t="s">
        <v>337</v>
      </c>
      <c r="I11">
        <v>9</v>
      </c>
    </row>
    <row r="12" spans="2:9" ht="12.75">
      <c r="B12">
        <f t="shared" si="0"/>
        <v>8</v>
      </c>
      <c r="C12" s="2" t="s">
        <v>211</v>
      </c>
      <c r="F12" t="s">
        <v>156</v>
      </c>
      <c r="H12" t="s">
        <v>338</v>
      </c>
      <c r="I12">
        <v>5</v>
      </c>
    </row>
    <row r="13" spans="2:9" ht="12.75">
      <c r="B13">
        <f t="shared" si="0"/>
        <v>9</v>
      </c>
      <c r="C13" s="2" t="s">
        <v>208</v>
      </c>
      <c r="F13" t="s">
        <v>2</v>
      </c>
      <c r="H13" t="s">
        <v>339</v>
      </c>
      <c r="I13">
        <v>4</v>
      </c>
    </row>
    <row r="14" spans="2:9" ht="12.75">
      <c r="B14">
        <f t="shared" si="0"/>
        <v>10</v>
      </c>
      <c r="C14" s="2" t="s">
        <v>208</v>
      </c>
      <c r="F14" t="s">
        <v>3</v>
      </c>
      <c r="H14" t="s">
        <v>340</v>
      </c>
      <c r="I14">
        <v>1</v>
      </c>
    </row>
    <row r="15" spans="2:9" ht="13.5" thickBot="1">
      <c r="B15">
        <f t="shared" si="0"/>
        <v>11</v>
      </c>
      <c r="C15" s="2" t="s">
        <v>211</v>
      </c>
      <c r="F15" t="s">
        <v>78</v>
      </c>
      <c r="H15" t="s">
        <v>173</v>
      </c>
      <c r="I15">
        <v>18</v>
      </c>
    </row>
    <row r="16" spans="1:10" ht="12.75">
      <c r="A16" s="10">
        <v>2</v>
      </c>
      <c r="B16" s="10"/>
      <c r="C16" s="11"/>
      <c r="D16" s="11"/>
      <c r="E16" s="11"/>
      <c r="F16" s="10"/>
      <c r="G16" s="10"/>
      <c r="H16" s="10"/>
      <c r="I16" s="10"/>
      <c r="J16" s="10"/>
    </row>
    <row r="17" spans="1:10" ht="12.75">
      <c r="A17" s="8"/>
      <c r="B17" s="8">
        <f t="shared" si="0"/>
        <v>12</v>
      </c>
      <c r="C17" s="9" t="s">
        <v>211</v>
      </c>
      <c r="D17" s="9"/>
      <c r="E17" s="8"/>
      <c r="F17" s="8" t="s">
        <v>87</v>
      </c>
      <c r="G17" s="8" t="s">
        <v>69</v>
      </c>
      <c r="H17" s="8" t="s">
        <v>73</v>
      </c>
      <c r="I17" s="8">
        <v>18</v>
      </c>
      <c r="J17" s="8"/>
    </row>
    <row r="18" spans="2:9" ht="13.5" thickBot="1">
      <c r="B18">
        <f t="shared" si="0"/>
        <v>13</v>
      </c>
      <c r="C18" s="2" t="s">
        <v>208</v>
      </c>
      <c r="F18" t="s">
        <v>4</v>
      </c>
      <c r="H18" t="s">
        <v>341</v>
      </c>
      <c r="I18">
        <v>9</v>
      </c>
    </row>
    <row r="19" spans="1:10" ht="12.75">
      <c r="A19" s="10">
        <v>3</v>
      </c>
      <c r="B19" s="10"/>
      <c r="C19" s="11"/>
      <c r="D19" s="11"/>
      <c r="E19" s="11"/>
      <c r="F19" s="10"/>
      <c r="G19" s="10"/>
      <c r="H19" s="10"/>
      <c r="I19" s="10"/>
      <c r="J19" s="10"/>
    </row>
    <row r="20" spans="1:10" ht="12.75">
      <c r="A20" s="8"/>
      <c r="B20" s="8">
        <f t="shared" si="0"/>
        <v>14</v>
      </c>
      <c r="C20" s="9" t="s">
        <v>211</v>
      </c>
      <c r="D20" s="9"/>
      <c r="E20" s="8"/>
      <c r="F20" s="8" t="s">
        <v>77</v>
      </c>
      <c r="G20" s="8" t="s">
        <v>103</v>
      </c>
      <c r="H20" s="8" t="s">
        <v>73</v>
      </c>
      <c r="I20" s="8">
        <v>40</v>
      </c>
      <c r="J20" s="8"/>
    </row>
    <row r="21" spans="2:9" ht="12.75">
      <c r="B21">
        <f t="shared" si="0"/>
        <v>15</v>
      </c>
      <c r="C21" s="2" t="s">
        <v>208</v>
      </c>
      <c r="F21" t="s">
        <v>5</v>
      </c>
      <c r="G21" t="s">
        <v>0</v>
      </c>
      <c r="H21" t="s">
        <v>330</v>
      </c>
      <c r="I21">
        <v>30</v>
      </c>
    </row>
    <row r="22" spans="2:9" ht="12.75">
      <c r="B22">
        <f t="shared" si="0"/>
        <v>16</v>
      </c>
      <c r="C22" s="2" t="s">
        <v>211</v>
      </c>
      <c r="F22" t="s">
        <v>6</v>
      </c>
      <c r="H22" t="s">
        <v>342</v>
      </c>
      <c r="I22">
        <v>5</v>
      </c>
    </row>
    <row r="23" spans="2:9" ht="13.5" thickBot="1">
      <c r="B23">
        <f t="shared" si="0"/>
        <v>17</v>
      </c>
      <c r="C23" s="2" t="s">
        <v>208</v>
      </c>
      <c r="F23" t="s">
        <v>7</v>
      </c>
      <c r="H23" t="s">
        <v>343</v>
      </c>
      <c r="I23">
        <v>1</v>
      </c>
    </row>
    <row r="24" spans="1:10" ht="12.75">
      <c r="A24" s="10">
        <v>4</v>
      </c>
      <c r="B24" s="10"/>
      <c r="C24" s="11"/>
      <c r="D24" s="11"/>
      <c r="E24" s="11"/>
      <c r="F24" s="10"/>
      <c r="G24" s="10"/>
      <c r="H24" s="10"/>
      <c r="I24" s="10"/>
      <c r="J24" s="10"/>
    </row>
    <row r="25" spans="1:10" ht="12.75">
      <c r="A25" s="8"/>
      <c r="B25" s="8">
        <f t="shared" si="0"/>
        <v>18</v>
      </c>
      <c r="C25" s="9" t="s">
        <v>211</v>
      </c>
      <c r="D25" s="9"/>
      <c r="E25" s="8"/>
      <c r="F25" s="8" t="s">
        <v>88</v>
      </c>
      <c r="G25" s="8" t="s">
        <v>161</v>
      </c>
      <c r="H25" s="8" t="s">
        <v>73</v>
      </c>
      <c r="I25" s="8">
        <v>55</v>
      </c>
      <c r="J25" s="8"/>
    </row>
    <row r="26" spans="2:9" ht="12.75">
      <c r="B26">
        <f t="shared" si="0"/>
        <v>19</v>
      </c>
      <c r="C26" s="2" t="s">
        <v>211</v>
      </c>
      <c r="F26" t="s">
        <v>158</v>
      </c>
      <c r="G26" t="s">
        <v>0</v>
      </c>
      <c r="H26" t="s">
        <v>344</v>
      </c>
      <c r="I26">
        <v>25</v>
      </c>
    </row>
    <row r="27" spans="2:9" ht="12.75">
      <c r="B27">
        <f t="shared" si="0"/>
        <v>20</v>
      </c>
      <c r="C27" s="2" t="s">
        <v>208</v>
      </c>
      <c r="F27" t="s">
        <v>8</v>
      </c>
      <c r="H27" t="s">
        <v>345</v>
      </c>
      <c r="I27">
        <v>25</v>
      </c>
    </row>
    <row r="28" spans="2:9" ht="13.5" thickBot="1">
      <c r="B28">
        <f t="shared" si="0"/>
        <v>21</v>
      </c>
      <c r="C28" s="2" t="s">
        <v>211</v>
      </c>
      <c r="F28" t="s">
        <v>147</v>
      </c>
      <c r="H28" t="s">
        <v>346</v>
      </c>
      <c r="I28">
        <v>7</v>
      </c>
    </row>
    <row r="29" spans="1:10" ht="12.75">
      <c r="A29" s="10">
        <v>5</v>
      </c>
      <c r="B29" s="10"/>
      <c r="C29" s="11"/>
      <c r="D29" s="11"/>
      <c r="E29" s="11"/>
      <c r="F29" s="10"/>
      <c r="G29" s="10"/>
      <c r="H29" s="10"/>
      <c r="I29" s="10"/>
      <c r="J29" s="10"/>
    </row>
    <row r="30" spans="1:10" ht="12.75">
      <c r="A30" s="8"/>
      <c r="B30" s="8">
        <f t="shared" si="0"/>
        <v>22</v>
      </c>
      <c r="C30" s="9" t="s">
        <v>211</v>
      </c>
      <c r="D30" s="9"/>
      <c r="E30" s="8"/>
      <c r="F30" s="8" t="s">
        <v>75</v>
      </c>
      <c r="G30" s="8" t="s">
        <v>161</v>
      </c>
      <c r="H30" s="8" t="s">
        <v>73</v>
      </c>
      <c r="I30" s="8">
        <v>35</v>
      </c>
      <c r="J30" s="8"/>
    </row>
    <row r="31" spans="2:9" ht="12.75">
      <c r="B31">
        <f t="shared" si="0"/>
        <v>23</v>
      </c>
      <c r="C31" s="2" t="s">
        <v>208</v>
      </c>
      <c r="F31" t="s">
        <v>9</v>
      </c>
      <c r="G31" t="s">
        <v>0</v>
      </c>
      <c r="H31" t="s">
        <v>330</v>
      </c>
      <c r="I31">
        <v>35</v>
      </c>
    </row>
    <row r="32" spans="2:9" ht="12.75">
      <c r="B32">
        <f t="shared" si="0"/>
        <v>24</v>
      </c>
      <c r="C32" s="2" t="s">
        <v>211</v>
      </c>
      <c r="F32" t="s">
        <v>149</v>
      </c>
      <c r="H32" t="s">
        <v>347</v>
      </c>
      <c r="I32">
        <v>9</v>
      </c>
    </row>
    <row r="33" spans="2:9" ht="12.75">
      <c r="B33">
        <f t="shared" si="0"/>
        <v>25</v>
      </c>
      <c r="C33" s="2" t="s">
        <v>208</v>
      </c>
      <c r="F33" t="s">
        <v>7</v>
      </c>
      <c r="H33" t="s">
        <v>348</v>
      </c>
      <c r="I33">
        <v>3</v>
      </c>
    </row>
    <row r="34" spans="2:9" ht="12.75">
      <c r="B34">
        <f t="shared" si="0"/>
        <v>26</v>
      </c>
      <c r="C34" s="2" t="s">
        <v>211</v>
      </c>
      <c r="F34" t="s">
        <v>133</v>
      </c>
      <c r="H34" t="s">
        <v>347</v>
      </c>
      <c r="I34">
        <v>2</v>
      </c>
    </row>
    <row r="35" spans="2:9" ht="12.75">
      <c r="B35">
        <f t="shared" si="0"/>
        <v>27</v>
      </c>
      <c r="C35" s="2" t="s">
        <v>211</v>
      </c>
      <c r="F35" t="s">
        <v>96</v>
      </c>
      <c r="H35" t="s">
        <v>349</v>
      </c>
      <c r="I35">
        <v>30</v>
      </c>
    </row>
    <row r="36" spans="2:9" ht="12.75">
      <c r="B36">
        <f t="shared" si="0"/>
        <v>28</v>
      </c>
      <c r="C36" s="2" t="s">
        <v>208</v>
      </c>
      <c r="F36" t="s">
        <v>10</v>
      </c>
      <c r="G36" t="s">
        <v>0</v>
      </c>
      <c r="H36" t="s">
        <v>330</v>
      </c>
      <c r="I36">
        <v>30</v>
      </c>
    </row>
    <row r="37" spans="2:9" ht="12.75">
      <c r="B37">
        <f t="shared" si="0"/>
        <v>29</v>
      </c>
      <c r="C37" s="2" t="s">
        <v>208</v>
      </c>
      <c r="F37" t="s">
        <v>162</v>
      </c>
      <c r="H37" t="s">
        <v>348</v>
      </c>
      <c r="I37">
        <v>5</v>
      </c>
    </row>
    <row r="38" spans="2:9" ht="12.75">
      <c r="B38">
        <f t="shared" si="0"/>
        <v>30</v>
      </c>
      <c r="C38" s="2" t="s">
        <v>208</v>
      </c>
      <c r="F38" t="s">
        <v>11</v>
      </c>
      <c r="H38" t="s">
        <v>348</v>
      </c>
      <c r="I38">
        <v>3</v>
      </c>
    </row>
    <row r="39" spans="2:9" ht="12.75">
      <c r="B39">
        <f t="shared" si="0"/>
        <v>31</v>
      </c>
      <c r="C39" s="2" t="s">
        <v>211</v>
      </c>
      <c r="F39" t="s">
        <v>78</v>
      </c>
      <c r="H39" t="s">
        <v>349</v>
      </c>
      <c r="I39">
        <v>18</v>
      </c>
    </row>
    <row r="40" spans="2:9" ht="12.75">
      <c r="B40">
        <f t="shared" si="0"/>
        <v>32</v>
      </c>
      <c r="C40" s="2" t="s">
        <v>211</v>
      </c>
      <c r="F40" t="s">
        <v>155</v>
      </c>
      <c r="H40" t="s">
        <v>350</v>
      </c>
      <c r="I40">
        <v>25</v>
      </c>
    </row>
    <row r="41" spans="2:9" ht="12.75">
      <c r="B41">
        <f t="shared" si="0"/>
        <v>33</v>
      </c>
      <c r="C41" s="2" t="s">
        <v>211</v>
      </c>
      <c r="F41" t="s">
        <v>12</v>
      </c>
      <c r="H41" t="s">
        <v>174</v>
      </c>
      <c r="I41">
        <v>15</v>
      </c>
    </row>
    <row r="42" spans="2:9" ht="13.5" thickBot="1">
      <c r="B42">
        <f t="shared" si="0"/>
        <v>34</v>
      </c>
      <c r="C42" s="2" t="s">
        <v>208</v>
      </c>
      <c r="F42" t="s">
        <v>13</v>
      </c>
      <c r="H42" t="s">
        <v>174</v>
      </c>
      <c r="I42">
        <v>15</v>
      </c>
    </row>
    <row r="43" spans="1:10" ht="12.75">
      <c r="A43" s="10">
        <v>6</v>
      </c>
      <c r="B43" s="10"/>
      <c r="C43" s="11"/>
      <c r="D43" s="11"/>
      <c r="E43" s="11"/>
      <c r="F43" s="10"/>
      <c r="G43" s="10"/>
      <c r="H43" s="10"/>
      <c r="I43" s="10"/>
      <c r="J43" s="10"/>
    </row>
    <row r="44" spans="1:10" ht="12.75">
      <c r="A44" s="8"/>
      <c r="B44" s="8">
        <f t="shared" si="0"/>
        <v>35</v>
      </c>
      <c r="C44" s="9" t="s">
        <v>208</v>
      </c>
      <c r="D44" s="9"/>
      <c r="E44" s="8"/>
      <c r="F44" s="8" t="s">
        <v>145</v>
      </c>
      <c r="G44" s="8" t="s">
        <v>71</v>
      </c>
      <c r="H44" s="8" t="s">
        <v>73</v>
      </c>
      <c r="I44" s="8">
        <v>50</v>
      </c>
      <c r="J44" s="8"/>
    </row>
    <row r="45" spans="2:9" ht="12.75">
      <c r="B45">
        <f t="shared" si="0"/>
        <v>36</v>
      </c>
      <c r="C45" s="2" t="s">
        <v>211</v>
      </c>
      <c r="F45" t="s">
        <v>134</v>
      </c>
      <c r="H45" t="s">
        <v>344</v>
      </c>
      <c r="I45">
        <v>33</v>
      </c>
    </row>
    <row r="46" spans="2:9" ht="12.75">
      <c r="B46">
        <f t="shared" si="0"/>
        <v>37</v>
      </c>
      <c r="C46" s="2" t="s">
        <v>208</v>
      </c>
      <c r="F46" t="s">
        <v>14</v>
      </c>
      <c r="H46" t="s">
        <v>330</v>
      </c>
      <c r="I46">
        <v>30</v>
      </c>
    </row>
    <row r="47" spans="2:9" ht="12.75">
      <c r="B47">
        <f t="shared" si="0"/>
        <v>38</v>
      </c>
      <c r="C47" s="2" t="s">
        <v>211</v>
      </c>
      <c r="F47" t="s">
        <v>77</v>
      </c>
      <c r="H47" t="s">
        <v>347</v>
      </c>
      <c r="I47">
        <v>12</v>
      </c>
    </row>
    <row r="48" spans="2:9" ht="12.75">
      <c r="B48">
        <f t="shared" si="0"/>
        <v>39</v>
      </c>
      <c r="C48" s="2" t="s">
        <v>208</v>
      </c>
      <c r="F48" t="s">
        <v>15</v>
      </c>
      <c r="H48" t="s">
        <v>348</v>
      </c>
      <c r="I48">
        <v>4</v>
      </c>
    </row>
    <row r="49" spans="2:10" ht="12.75">
      <c r="B49">
        <f t="shared" si="0"/>
        <v>40</v>
      </c>
      <c r="C49" s="2" t="s">
        <v>211</v>
      </c>
      <c r="F49" t="s">
        <v>16</v>
      </c>
      <c r="H49" t="s">
        <v>351</v>
      </c>
      <c r="I49">
        <v>0</v>
      </c>
      <c r="J49">
        <v>3</v>
      </c>
    </row>
    <row r="50" spans="2:9" ht="12.75">
      <c r="B50">
        <f t="shared" si="0"/>
        <v>41</v>
      </c>
      <c r="C50" s="2" t="s">
        <v>211</v>
      </c>
      <c r="F50" t="s">
        <v>88</v>
      </c>
      <c r="H50" t="s">
        <v>352</v>
      </c>
      <c r="I50">
        <v>30</v>
      </c>
    </row>
    <row r="51" spans="2:9" ht="12.75">
      <c r="B51">
        <f t="shared" si="0"/>
        <v>42</v>
      </c>
      <c r="C51" s="2" t="s">
        <v>208</v>
      </c>
      <c r="F51" t="s">
        <v>14</v>
      </c>
      <c r="H51" t="s">
        <v>330</v>
      </c>
      <c r="I51">
        <v>20</v>
      </c>
    </row>
    <row r="52" spans="2:9" ht="12.75">
      <c r="B52">
        <f t="shared" si="0"/>
        <v>43</v>
      </c>
      <c r="C52" s="2" t="s">
        <v>211</v>
      </c>
      <c r="F52" t="s">
        <v>155</v>
      </c>
      <c r="H52" t="s">
        <v>347</v>
      </c>
      <c r="I52">
        <v>3</v>
      </c>
    </row>
    <row r="53" spans="2:9" ht="12.75">
      <c r="B53">
        <f t="shared" si="0"/>
        <v>44</v>
      </c>
      <c r="C53" s="2" t="s">
        <v>211</v>
      </c>
      <c r="F53" t="s">
        <v>78</v>
      </c>
      <c r="H53" t="s">
        <v>353</v>
      </c>
      <c r="I53">
        <v>22</v>
      </c>
    </row>
    <row r="54" spans="2:9" ht="12.75">
      <c r="B54">
        <f t="shared" si="0"/>
        <v>45</v>
      </c>
      <c r="C54" s="2" t="s">
        <v>211</v>
      </c>
      <c r="F54" t="s">
        <v>77</v>
      </c>
      <c r="H54" t="s">
        <v>353</v>
      </c>
      <c r="I54">
        <v>18</v>
      </c>
    </row>
    <row r="55" spans="2:9" ht="12.75">
      <c r="B55">
        <f t="shared" si="0"/>
        <v>46</v>
      </c>
      <c r="C55" s="2" t="s">
        <v>211</v>
      </c>
      <c r="F55" t="s">
        <v>133</v>
      </c>
      <c r="H55" t="s">
        <v>354</v>
      </c>
      <c r="I55">
        <v>20</v>
      </c>
    </row>
    <row r="56" spans="2:9" ht="13.5" thickBot="1">
      <c r="B56">
        <f t="shared" si="0"/>
        <v>47</v>
      </c>
      <c r="C56" s="2" t="s">
        <v>208</v>
      </c>
      <c r="F56" t="s">
        <v>17</v>
      </c>
      <c r="H56" t="s">
        <v>355</v>
      </c>
      <c r="I56">
        <v>18</v>
      </c>
    </row>
    <row r="57" spans="1:10" ht="12.75">
      <c r="A57" s="10">
        <v>7</v>
      </c>
      <c r="B57" s="10"/>
      <c r="C57" s="11"/>
      <c r="D57" s="11"/>
      <c r="E57" s="11"/>
      <c r="F57" s="10"/>
      <c r="G57" s="10"/>
      <c r="H57" s="10"/>
      <c r="I57" s="10"/>
      <c r="J57" s="10"/>
    </row>
    <row r="58" spans="1:10" ht="12.75">
      <c r="A58" s="8"/>
      <c r="B58" s="8">
        <f t="shared" si="0"/>
        <v>48</v>
      </c>
      <c r="C58" s="9" t="s">
        <v>211</v>
      </c>
      <c r="D58" s="9"/>
      <c r="E58" s="8"/>
      <c r="F58" s="8" t="s">
        <v>75</v>
      </c>
      <c r="G58" s="8" t="s">
        <v>74</v>
      </c>
      <c r="H58" s="8" t="s">
        <v>73</v>
      </c>
      <c r="I58" s="8">
        <v>70</v>
      </c>
      <c r="J58" s="8"/>
    </row>
    <row r="59" spans="2:9" ht="12.75">
      <c r="B59">
        <f t="shared" si="0"/>
        <v>49</v>
      </c>
      <c r="C59" s="2" t="s">
        <v>208</v>
      </c>
      <c r="F59" t="s">
        <v>135</v>
      </c>
      <c r="H59" t="s">
        <v>330</v>
      </c>
      <c r="I59">
        <v>42</v>
      </c>
    </row>
    <row r="60" spans="2:9" ht="12.75">
      <c r="B60">
        <f t="shared" si="0"/>
        <v>50</v>
      </c>
      <c r="C60" s="2" t="s">
        <v>211</v>
      </c>
      <c r="F60" t="s">
        <v>136</v>
      </c>
      <c r="H60" t="s">
        <v>356</v>
      </c>
      <c r="I60">
        <v>35</v>
      </c>
    </row>
    <row r="61" spans="2:9" ht="12.75">
      <c r="B61">
        <f t="shared" si="0"/>
        <v>51</v>
      </c>
      <c r="C61" s="2" t="s">
        <v>211</v>
      </c>
      <c r="F61" t="s">
        <v>18</v>
      </c>
      <c r="H61" t="s">
        <v>357</v>
      </c>
      <c r="I61">
        <v>12</v>
      </c>
    </row>
    <row r="62" spans="2:9" ht="12.75">
      <c r="B62">
        <f t="shared" si="0"/>
        <v>52</v>
      </c>
      <c r="C62" s="2" t="s">
        <v>211</v>
      </c>
      <c r="F62" t="s">
        <v>155</v>
      </c>
      <c r="H62" t="s">
        <v>357</v>
      </c>
      <c r="I62">
        <v>5</v>
      </c>
    </row>
    <row r="63" spans="2:9" ht="12.75">
      <c r="B63">
        <f t="shared" si="0"/>
        <v>53</v>
      </c>
      <c r="C63" s="2" t="s">
        <v>208</v>
      </c>
      <c r="F63" t="s">
        <v>151</v>
      </c>
      <c r="H63" t="s">
        <v>334</v>
      </c>
      <c r="I63">
        <v>3</v>
      </c>
    </row>
    <row r="64" spans="2:10" ht="12.75">
      <c r="B64">
        <f t="shared" si="0"/>
        <v>54</v>
      </c>
      <c r="C64" s="2" t="s">
        <v>211</v>
      </c>
      <c r="F64" t="s">
        <v>87</v>
      </c>
      <c r="H64" t="s">
        <v>333</v>
      </c>
      <c r="I64">
        <v>0</v>
      </c>
      <c r="J64">
        <v>4</v>
      </c>
    </row>
    <row r="65" spans="2:9" ht="13.5" thickBot="1">
      <c r="B65">
        <f t="shared" si="0"/>
        <v>55</v>
      </c>
      <c r="C65" s="2" t="s">
        <v>208</v>
      </c>
      <c r="F65" t="s">
        <v>153</v>
      </c>
      <c r="H65" t="s">
        <v>358</v>
      </c>
      <c r="I65">
        <v>35</v>
      </c>
    </row>
    <row r="66" spans="1:10" ht="12.75">
      <c r="A66" s="10">
        <v>8</v>
      </c>
      <c r="B66" s="10"/>
      <c r="C66" s="11"/>
      <c r="D66" s="11"/>
      <c r="E66" s="11"/>
      <c r="F66" s="10"/>
      <c r="G66" s="10"/>
      <c r="H66" s="10"/>
      <c r="I66" s="10"/>
      <c r="J66" s="10"/>
    </row>
    <row r="67" spans="1:10" ht="12.75">
      <c r="A67" s="8"/>
      <c r="B67" s="8">
        <f t="shared" si="0"/>
        <v>56</v>
      </c>
      <c r="C67" s="9" t="s">
        <v>211</v>
      </c>
      <c r="D67" s="9"/>
      <c r="E67" s="8"/>
      <c r="F67" s="8" t="s">
        <v>83</v>
      </c>
      <c r="G67" s="8" t="s">
        <v>82</v>
      </c>
      <c r="H67" s="8" t="s">
        <v>73</v>
      </c>
      <c r="I67" s="8">
        <v>36</v>
      </c>
      <c r="J67" s="8"/>
    </row>
    <row r="68" spans="2:9" ht="12.75">
      <c r="B68">
        <f t="shared" si="0"/>
        <v>57</v>
      </c>
      <c r="C68" s="2" t="s">
        <v>208</v>
      </c>
      <c r="F68" t="s">
        <v>15</v>
      </c>
      <c r="H68" t="s">
        <v>330</v>
      </c>
      <c r="I68">
        <v>40</v>
      </c>
    </row>
    <row r="69" spans="2:9" ht="12.75">
      <c r="B69">
        <f t="shared" si="0"/>
        <v>58</v>
      </c>
      <c r="C69" s="2" t="s">
        <v>208</v>
      </c>
      <c r="F69" t="s">
        <v>19</v>
      </c>
      <c r="H69" t="s">
        <v>348</v>
      </c>
      <c r="I69">
        <v>9</v>
      </c>
    </row>
    <row r="70" spans="2:9" ht="12.75">
      <c r="B70">
        <f t="shared" si="0"/>
        <v>59</v>
      </c>
      <c r="C70" s="2" t="s">
        <v>211</v>
      </c>
      <c r="F70" t="s">
        <v>160</v>
      </c>
      <c r="H70" t="s">
        <v>357</v>
      </c>
      <c r="I70">
        <v>2</v>
      </c>
    </row>
    <row r="71" spans="2:9" ht="13.5" thickBot="1">
      <c r="B71">
        <f aca="true" t="shared" si="1" ref="B71:B133">IF(B70&gt;0,B70+1,B69+1)</f>
        <v>60</v>
      </c>
      <c r="C71" s="2" t="s">
        <v>211</v>
      </c>
      <c r="F71" t="s">
        <v>87</v>
      </c>
      <c r="H71" t="s">
        <v>357</v>
      </c>
      <c r="I71">
        <v>21</v>
      </c>
    </row>
    <row r="72" spans="1:10" ht="12.75">
      <c r="A72" s="10">
        <v>9</v>
      </c>
      <c r="B72" s="10"/>
      <c r="C72" s="11"/>
      <c r="D72" s="11"/>
      <c r="E72" s="11"/>
      <c r="F72" s="10"/>
      <c r="G72" s="10"/>
      <c r="H72" s="10"/>
      <c r="I72" s="10"/>
      <c r="J72" s="10"/>
    </row>
    <row r="73" spans="1:10" ht="12.75">
      <c r="A73" s="8"/>
      <c r="B73" s="8">
        <f t="shared" si="1"/>
        <v>61</v>
      </c>
      <c r="C73" s="9" t="s">
        <v>211</v>
      </c>
      <c r="D73" s="9"/>
      <c r="E73" s="8"/>
      <c r="F73" s="8" t="s">
        <v>176</v>
      </c>
      <c r="G73" s="8" t="s">
        <v>84</v>
      </c>
      <c r="H73" s="8" t="s">
        <v>73</v>
      </c>
      <c r="I73" s="8">
        <v>40</v>
      </c>
      <c r="J73" s="8"/>
    </row>
    <row r="74" spans="2:9" ht="12.75">
      <c r="B74">
        <f t="shared" si="1"/>
        <v>62</v>
      </c>
      <c r="C74" s="2" t="s">
        <v>208</v>
      </c>
      <c r="F74" t="s">
        <v>20</v>
      </c>
      <c r="H74" t="s">
        <v>330</v>
      </c>
      <c r="I74">
        <v>42</v>
      </c>
    </row>
    <row r="75" spans="2:9" ht="12.75">
      <c r="B75">
        <f t="shared" si="1"/>
        <v>63</v>
      </c>
      <c r="C75" s="2" t="s">
        <v>211</v>
      </c>
      <c r="F75" t="s">
        <v>136</v>
      </c>
      <c r="H75" t="s">
        <v>359</v>
      </c>
      <c r="I75">
        <v>29</v>
      </c>
    </row>
    <row r="76" spans="2:9" ht="12.75">
      <c r="B76">
        <f t="shared" si="1"/>
        <v>64</v>
      </c>
      <c r="C76" s="2" t="s">
        <v>208</v>
      </c>
      <c r="F76" t="s">
        <v>21</v>
      </c>
      <c r="H76" t="s">
        <v>330</v>
      </c>
      <c r="I76">
        <v>16</v>
      </c>
    </row>
    <row r="77" spans="2:9" ht="12.75">
      <c r="B77">
        <f t="shared" si="1"/>
        <v>65</v>
      </c>
      <c r="C77" s="2" t="s">
        <v>211</v>
      </c>
      <c r="F77" t="s">
        <v>22</v>
      </c>
      <c r="H77" t="s">
        <v>360</v>
      </c>
      <c r="I77">
        <v>9</v>
      </c>
    </row>
    <row r="78" spans="2:9" ht="13.5" thickBot="1">
      <c r="B78">
        <f t="shared" si="1"/>
        <v>66</v>
      </c>
      <c r="C78" s="2" t="s">
        <v>211</v>
      </c>
      <c r="F78" t="s">
        <v>49</v>
      </c>
      <c r="H78" t="s">
        <v>173</v>
      </c>
      <c r="I78">
        <v>14</v>
      </c>
    </row>
    <row r="79" spans="1:10" ht="12.75">
      <c r="A79" s="10">
        <v>10</v>
      </c>
      <c r="B79" s="10"/>
      <c r="C79" s="11"/>
      <c r="D79" s="11"/>
      <c r="E79" s="11"/>
      <c r="F79" s="10"/>
      <c r="G79" s="10"/>
      <c r="H79" s="10"/>
      <c r="I79" s="10"/>
      <c r="J79" s="10"/>
    </row>
    <row r="80" spans="1:10" ht="12.75">
      <c r="A80" s="8"/>
      <c r="B80" s="8">
        <f t="shared" si="1"/>
        <v>67</v>
      </c>
      <c r="C80" s="9" t="s">
        <v>208</v>
      </c>
      <c r="D80" s="9"/>
      <c r="E80" s="8"/>
      <c r="F80" s="8" t="s">
        <v>85</v>
      </c>
      <c r="G80" s="8" t="s">
        <v>84</v>
      </c>
      <c r="H80" s="8" t="s">
        <v>73</v>
      </c>
      <c r="I80" s="8">
        <v>52</v>
      </c>
      <c r="J80" s="8"/>
    </row>
    <row r="81" spans="2:9" ht="12.75">
      <c r="B81">
        <f t="shared" si="1"/>
        <v>68</v>
      </c>
      <c r="C81" s="2" t="s">
        <v>211</v>
      </c>
      <c r="F81" t="s">
        <v>137</v>
      </c>
      <c r="H81" t="s">
        <v>333</v>
      </c>
      <c r="I81">
        <v>12</v>
      </c>
    </row>
    <row r="82" spans="2:9" ht="13.5" thickBot="1">
      <c r="B82">
        <f t="shared" si="1"/>
        <v>69</v>
      </c>
      <c r="C82" s="2" t="s">
        <v>211</v>
      </c>
      <c r="F82" t="s">
        <v>87</v>
      </c>
      <c r="H82" t="s">
        <v>333</v>
      </c>
      <c r="I82">
        <v>7</v>
      </c>
    </row>
    <row r="83" spans="1:10" ht="12.75">
      <c r="A83" s="10">
        <v>11</v>
      </c>
      <c r="B83" s="10"/>
      <c r="C83" s="11"/>
      <c r="D83" s="11"/>
      <c r="E83" s="11"/>
      <c r="F83" s="10"/>
      <c r="G83" s="10"/>
      <c r="H83" s="10"/>
      <c r="I83" s="10"/>
      <c r="J83" s="10"/>
    </row>
    <row r="84" spans="1:10" ht="12.75">
      <c r="A84" s="8"/>
      <c r="B84" s="8">
        <f t="shared" si="1"/>
        <v>70</v>
      </c>
      <c r="C84" s="9" t="s">
        <v>211</v>
      </c>
      <c r="D84" s="9"/>
      <c r="E84" s="8"/>
      <c r="F84" s="8" t="s">
        <v>88</v>
      </c>
      <c r="G84" s="8" t="s">
        <v>86</v>
      </c>
      <c r="H84" s="8" t="s">
        <v>73</v>
      </c>
      <c r="I84" s="8">
        <v>23</v>
      </c>
      <c r="J84" s="8"/>
    </row>
    <row r="85" spans="2:9" ht="13.5" thickBot="1">
      <c r="B85">
        <f t="shared" si="1"/>
        <v>71</v>
      </c>
      <c r="C85" s="2" t="s">
        <v>208</v>
      </c>
      <c r="F85" t="s">
        <v>138</v>
      </c>
      <c r="H85" t="s">
        <v>330</v>
      </c>
      <c r="I85">
        <v>27</v>
      </c>
    </row>
    <row r="86" spans="1:10" ht="12.75">
      <c r="A86" s="10">
        <v>12</v>
      </c>
      <c r="B86" s="10"/>
      <c r="C86" s="11"/>
      <c r="D86" s="11"/>
      <c r="E86" s="11"/>
      <c r="F86" s="10"/>
      <c r="G86" s="10"/>
      <c r="H86" s="10"/>
      <c r="I86" s="10"/>
      <c r="J86" s="10"/>
    </row>
    <row r="87" spans="1:10" ht="12.75">
      <c r="A87" s="8"/>
      <c r="B87" s="8">
        <f t="shared" si="1"/>
        <v>72</v>
      </c>
      <c r="C87" s="9" t="s">
        <v>211</v>
      </c>
      <c r="D87" s="9"/>
      <c r="E87" s="8"/>
      <c r="F87" s="8" t="s">
        <v>164</v>
      </c>
      <c r="G87" s="8" t="s">
        <v>163</v>
      </c>
      <c r="H87" s="8" t="s">
        <v>73</v>
      </c>
      <c r="I87" s="8">
        <v>40</v>
      </c>
      <c r="J87" s="8"/>
    </row>
    <row r="88" spans="2:9" ht="12.75">
      <c r="B88">
        <f t="shared" si="1"/>
        <v>73</v>
      </c>
      <c r="C88" s="2" t="s">
        <v>208</v>
      </c>
      <c r="F88" t="s">
        <v>8</v>
      </c>
      <c r="H88" t="s">
        <v>330</v>
      </c>
      <c r="I88">
        <v>42</v>
      </c>
    </row>
    <row r="89" spans="2:9" ht="12.75">
      <c r="B89">
        <f t="shared" si="1"/>
        <v>74</v>
      </c>
      <c r="C89" s="2" t="s">
        <v>208</v>
      </c>
      <c r="F89" t="s">
        <v>13</v>
      </c>
      <c r="H89" t="s">
        <v>361</v>
      </c>
      <c r="I89">
        <v>20</v>
      </c>
    </row>
    <row r="90" spans="2:9" ht="12.75">
      <c r="B90">
        <f t="shared" si="1"/>
        <v>75</v>
      </c>
      <c r="C90" s="2" t="s">
        <v>211</v>
      </c>
      <c r="F90" t="s">
        <v>23</v>
      </c>
      <c r="H90" t="s">
        <v>357</v>
      </c>
      <c r="I90">
        <v>16</v>
      </c>
    </row>
    <row r="91" spans="2:9" ht="12.75">
      <c r="B91">
        <f t="shared" si="1"/>
        <v>76</v>
      </c>
      <c r="C91" s="2" t="s">
        <v>208</v>
      </c>
      <c r="F91" t="s">
        <v>20</v>
      </c>
      <c r="H91" t="s">
        <v>362</v>
      </c>
      <c r="I91">
        <v>14</v>
      </c>
    </row>
    <row r="92" spans="2:9" ht="12.75">
      <c r="B92">
        <f t="shared" si="1"/>
        <v>77</v>
      </c>
      <c r="C92" s="2" t="s">
        <v>211</v>
      </c>
      <c r="F92" t="s">
        <v>78</v>
      </c>
      <c r="H92" t="s">
        <v>357</v>
      </c>
      <c r="I92">
        <v>9</v>
      </c>
    </row>
    <row r="93" spans="2:9" ht="12.75">
      <c r="B93">
        <f t="shared" si="1"/>
        <v>78</v>
      </c>
      <c r="C93" s="2" t="s">
        <v>211</v>
      </c>
      <c r="F93" t="s">
        <v>155</v>
      </c>
      <c r="H93" t="s">
        <v>357</v>
      </c>
      <c r="I93">
        <v>4</v>
      </c>
    </row>
    <row r="94" spans="2:9" ht="12.75">
      <c r="B94">
        <f t="shared" si="1"/>
        <v>79</v>
      </c>
      <c r="C94" s="2" t="s">
        <v>211</v>
      </c>
      <c r="F94" t="s">
        <v>24</v>
      </c>
      <c r="H94" t="s">
        <v>357</v>
      </c>
      <c r="I94">
        <v>2</v>
      </c>
    </row>
    <row r="95" spans="2:9" ht="12.75">
      <c r="B95">
        <f t="shared" si="1"/>
        <v>80</v>
      </c>
      <c r="C95" s="2" t="s">
        <v>208</v>
      </c>
      <c r="F95" t="s">
        <v>25</v>
      </c>
      <c r="H95" t="s">
        <v>363</v>
      </c>
      <c r="I95">
        <v>62</v>
      </c>
    </row>
    <row r="96" spans="2:9" ht="12.75">
      <c r="B96">
        <f t="shared" si="1"/>
        <v>81</v>
      </c>
      <c r="C96" s="2" t="s">
        <v>211</v>
      </c>
      <c r="F96" t="s">
        <v>24</v>
      </c>
      <c r="H96" t="s">
        <v>173</v>
      </c>
      <c r="I96">
        <v>21</v>
      </c>
    </row>
    <row r="97" spans="2:9" ht="13.5" thickBot="1">
      <c r="B97">
        <f t="shared" si="1"/>
        <v>82</v>
      </c>
      <c r="C97" s="2" t="s">
        <v>208</v>
      </c>
      <c r="F97" t="s">
        <v>152</v>
      </c>
      <c r="H97" t="s">
        <v>174</v>
      </c>
      <c r="I97">
        <v>22</v>
      </c>
    </row>
    <row r="98" spans="1:10" ht="12.75">
      <c r="A98" s="10">
        <v>13</v>
      </c>
      <c r="B98" s="10"/>
      <c r="C98" s="11"/>
      <c r="D98" s="11"/>
      <c r="E98" s="11"/>
      <c r="F98" s="10"/>
      <c r="G98" s="10"/>
      <c r="H98" s="10"/>
      <c r="I98" s="10"/>
      <c r="J98" s="10"/>
    </row>
    <row r="99" spans="1:10" ht="12.75">
      <c r="A99" s="8"/>
      <c r="B99" s="8">
        <f t="shared" si="1"/>
        <v>83</v>
      </c>
      <c r="C99" s="9" t="s">
        <v>211</v>
      </c>
      <c r="D99" s="9"/>
      <c r="E99" s="8"/>
      <c r="F99" s="8" t="s">
        <v>26</v>
      </c>
      <c r="G99" s="8"/>
      <c r="H99" s="8" t="s">
        <v>73</v>
      </c>
      <c r="I99" s="8">
        <v>35</v>
      </c>
      <c r="J99" s="8"/>
    </row>
    <row r="100" spans="2:9" ht="12.75">
      <c r="B100">
        <f t="shared" si="1"/>
        <v>84</v>
      </c>
      <c r="C100" s="2" t="s">
        <v>208</v>
      </c>
      <c r="F100" t="s">
        <v>20</v>
      </c>
      <c r="H100" t="s">
        <v>330</v>
      </c>
      <c r="I100">
        <v>35</v>
      </c>
    </row>
    <row r="101" spans="2:9" ht="12.75">
      <c r="B101">
        <f t="shared" si="1"/>
        <v>85</v>
      </c>
      <c r="C101" s="2" t="s">
        <v>208</v>
      </c>
      <c r="F101" t="s">
        <v>27</v>
      </c>
      <c r="H101" t="s">
        <v>361</v>
      </c>
      <c r="I101">
        <v>12</v>
      </c>
    </row>
    <row r="102" spans="2:9" ht="12.75">
      <c r="B102">
        <f t="shared" si="1"/>
        <v>86</v>
      </c>
      <c r="C102" s="2" t="s">
        <v>208</v>
      </c>
      <c r="F102" t="s">
        <v>28</v>
      </c>
      <c r="H102" t="s">
        <v>337</v>
      </c>
      <c r="I102">
        <v>6</v>
      </c>
    </row>
    <row r="103" spans="2:9" ht="13.5" thickBot="1">
      <c r="B103">
        <f t="shared" si="1"/>
        <v>87</v>
      </c>
      <c r="C103" s="2" t="s">
        <v>211</v>
      </c>
      <c r="F103" t="s">
        <v>165</v>
      </c>
      <c r="H103" t="s">
        <v>333</v>
      </c>
      <c r="I103">
        <v>1</v>
      </c>
    </row>
    <row r="104" spans="1:10" ht="12.75">
      <c r="A104" s="10">
        <v>14</v>
      </c>
      <c r="B104" s="10"/>
      <c r="C104" s="11"/>
      <c r="D104" s="11"/>
      <c r="E104" s="11"/>
      <c r="F104" s="10"/>
      <c r="G104" s="10"/>
      <c r="H104" s="10"/>
      <c r="I104" s="10"/>
      <c r="J104" s="10"/>
    </row>
    <row r="105" spans="1:10" ht="12.75">
      <c r="A105" s="8"/>
      <c r="B105" s="8">
        <f t="shared" si="1"/>
        <v>88</v>
      </c>
      <c r="C105" s="9" t="s">
        <v>208</v>
      </c>
      <c r="D105" s="9" t="s">
        <v>29</v>
      </c>
      <c r="E105" s="8"/>
      <c r="F105" s="8" t="s">
        <v>145</v>
      </c>
      <c r="G105" s="8" t="s">
        <v>79</v>
      </c>
      <c r="H105" s="8"/>
      <c r="I105" s="8">
        <v>50</v>
      </c>
      <c r="J105" s="8"/>
    </row>
    <row r="106" spans="2:9" ht="12.75">
      <c r="B106">
        <f t="shared" si="1"/>
        <v>89</v>
      </c>
      <c r="C106" s="2" t="s">
        <v>211</v>
      </c>
      <c r="F106" t="s">
        <v>165</v>
      </c>
      <c r="H106" t="s">
        <v>364</v>
      </c>
      <c r="I106">
        <v>25</v>
      </c>
    </row>
    <row r="107" spans="2:9" ht="12.75">
      <c r="B107">
        <f t="shared" si="1"/>
        <v>90</v>
      </c>
      <c r="C107" s="2" t="s">
        <v>208</v>
      </c>
      <c r="F107" t="s">
        <v>28</v>
      </c>
      <c r="H107" t="s">
        <v>330</v>
      </c>
      <c r="I107">
        <v>18</v>
      </c>
    </row>
    <row r="108" spans="2:9" ht="12.75">
      <c r="B108">
        <f t="shared" si="1"/>
        <v>91</v>
      </c>
      <c r="C108" s="2" t="s">
        <v>208</v>
      </c>
      <c r="F108" t="s">
        <v>15</v>
      </c>
      <c r="H108" t="s">
        <v>361</v>
      </c>
      <c r="I108">
        <v>1</v>
      </c>
    </row>
    <row r="109" spans="2:9" ht="12.75">
      <c r="B109">
        <f t="shared" si="1"/>
        <v>92</v>
      </c>
      <c r="C109" s="2" t="s">
        <v>211</v>
      </c>
      <c r="F109" t="s">
        <v>113</v>
      </c>
      <c r="H109" t="s">
        <v>360</v>
      </c>
      <c r="I109">
        <v>2</v>
      </c>
    </row>
    <row r="110" spans="2:9" ht="12.75">
      <c r="B110">
        <f t="shared" si="1"/>
        <v>93</v>
      </c>
      <c r="C110" s="2" t="s">
        <v>208</v>
      </c>
      <c r="F110" t="s">
        <v>27</v>
      </c>
      <c r="H110" t="s">
        <v>365</v>
      </c>
      <c r="I110">
        <v>27</v>
      </c>
    </row>
    <row r="111" spans="2:9" ht="12.75">
      <c r="B111">
        <f t="shared" si="1"/>
        <v>94</v>
      </c>
      <c r="C111" s="2" t="s">
        <v>211</v>
      </c>
      <c r="F111" t="s">
        <v>88</v>
      </c>
      <c r="H111" t="s">
        <v>344</v>
      </c>
      <c r="I111">
        <v>5</v>
      </c>
    </row>
    <row r="112" spans="2:9" ht="13.5" thickBot="1">
      <c r="B112">
        <f t="shared" si="1"/>
        <v>95</v>
      </c>
      <c r="C112" s="2" t="s">
        <v>208</v>
      </c>
      <c r="F112" t="s">
        <v>20</v>
      </c>
      <c r="H112" t="s">
        <v>334</v>
      </c>
      <c r="I112">
        <v>2</v>
      </c>
    </row>
    <row r="113" spans="1:10" ht="12.75">
      <c r="A113" s="10">
        <v>15</v>
      </c>
      <c r="B113" s="10"/>
      <c r="C113" s="11"/>
      <c r="D113" s="11"/>
      <c r="E113" s="11"/>
      <c r="F113" s="10"/>
      <c r="G113" s="10"/>
      <c r="H113" s="10"/>
      <c r="I113" s="10"/>
      <c r="J113" s="10"/>
    </row>
    <row r="114" spans="1:10" ht="12.75">
      <c r="A114" s="8"/>
      <c r="B114" s="8">
        <f t="shared" si="1"/>
        <v>96</v>
      </c>
      <c r="C114" s="9" t="s">
        <v>211</v>
      </c>
      <c r="D114" s="9"/>
      <c r="E114" s="8"/>
      <c r="F114" s="8" t="s">
        <v>89</v>
      </c>
      <c r="G114" s="8" t="s">
        <v>81</v>
      </c>
      <c r="H114" s="8" t="s">
        <v>73</v>
      </c>
      <c r="I114" s="8">
        <v>32</v>
      </c>
      <c r="J114" s="8"/>
    </row>
    <row r="115" spans="2:9" ht="12.75">
      <c r="B115">
        <f t="shared" si="1"/>
        <v>97</v>
      </c>
      <c r="C115" s="2" t="s">
        <v>208</v>
      </c>
      <c r="F115" t="s">
        <v>30</v>
      </c>
      <c r="H115" t="s">
        <v>330</v>
      </c>
      <c r="I115">
        <v>25</v>
      </c>
    </row>
    <row r="116" spans="2:9" ht="12.75">
      <c r="B116">
        <f t="shared" si="1"/>
        <v>98</v>
      </c>
      <c r="C116" s="2" t="s">
        <v>211</v>
      </c>
      <c r="F116" t="s">
        <v>155</v>
      </c>
      <c r="H116" t="s">
        <v>333</v>
      </c>
      <c r="I116">
        <v>7</v>
      </c>
    </row>
    <row r="117" spans="2:9" ht="12.75">
      <c r="B117">
        <f t="shared" si="1"/>
        <v>99</v>
      </c>
      <c r="C117" s="2" t="s">
        <v>211</v>
      </c>
      <c r="F117" t="s">
        <v>136</v>
      </c>
      <c r="H117" t="s">
        <v>333</v>
      </c>
      <c r="I117">
        <v>4</v>
      </c>
    </row>
    <row r="118" spans="2:9" ht="12.75">
      <c r="B118">
        <f t="shared" si="1"/>
        <v>100</v>
      </c>
      <c r="C118" s="2" t="s">
        <v>211</v>
      </c>
      <c r="F118" t="s">
        <v>31</v>
      </c>
      <c r="H118" t="s">
        <v>366</v>
      </c>
      <c r="I118">
        <v>25</v>
      </c>
    </row>
    <row r="119" spans="2:9" ht="12.75">
      <c r="B119">
        <f t="shared" si="1"/>
        <v>101</v>
      </c>
      <c r="C119" s="2" t="s">
        <v>208</v>
      </c>
      <c r="F119" t="s">
        <v>135</v>
      </c>
      <c r="H119" t="s">
        <v>330</v>
      </c>
      <c r="I119">
        <v>25</v>
      </c>
    </row>
    <row r="120" spans="2:10" ht="13.5" thickBot="1">
      <c r="B120">
        <f t="shared" si="1"/>
        <v>102</v>
      </c>
      <c r="C120" s="2" t="s">
        <v>211</v>
      </c>
      <c r="F120" t="s">
        <v>87</v>
      </c>
      <c r="H120" t="s">
        <v>333</v>
      </c>
      <c r="I120">
        <v>0</v>
      </c>
      <c r="J120">
        <v>8</v>
      </c>
    </row>
    <row r="121" spans="1:10" ht="12.75">
      <c r="A121" s="10">
        <v>16</v>
      </c>
      <c r="B121" s="10"/>
      <c r="C121" s="11"/>
      <c r="D121" s="11"/>
      <c r="E121" s="11"/>
      <c r="F121" s="10"/>
      <c r="G121" s="10"/>
      <c r="H121" s="10"/>
      <c r="I121" s="10"/>
      <c r="J121" s="10"/>
    </row>
    <row r="122" spans="1:10" ht="12.75">
      <c r="A122" s="8"/>
      <c r="B122" s="8">
        <f t="shared" si="1"/>
        <v>103</v>
      </c>
      <c r="C122" s="9" t="s">
        <v>211</v>
      </c>
      <c r="D122" s="9"/>
      <c r="E122" s="8"/>
      <c r="F122" s="8" t="s">
        <v>156</v>
      </c>
      <c r="G122" s="8" t="s">
        <v>80</v>
      </c>
      <c r="H122" s="8" t="s">
        <v>73</v>
      </c>
      <c r="I122" s="8">
        <v>37</v>
      </c>
      <c r="J122" s="8"/>
    </row>
    <row r="123" spans="2:9" ht="12.75">
      <c r="B123">
        <f t="shared" si="1"/>
        <v>104</v>
      </c>
      <c r="C123" s="2" t="s">
        <v>208</v>
      </c>
      <c r="F123" t="s">
        <v>32</v>
      </c>
      <c r="H123" t="s">
        <v>330</v>
      </c>
      <c r="I123">
        <v>22</v>
      </c>
    </row>
    <row r="124" spans="2:9" ht="12.75">
      <c r="B124">
        <f t="shared" si="1"/>
        <v>105</v>
      </c>
      <c r="C124" s="2" t="s">
        <v>208</v>
      </c>
      <c r="F124" t="s">
        <v>33</v>
      </c>
      <c r="H124" t="s">
        <v>334</v>
      </c>
      <c r="I124">
        <v>6</v>
      </c>
    </row>
    <row r="125" spans="2:9" ht="13.5" thickBot="1">
      <c r="B125">
        <f t="shared" si="1"/>
        <v>106</v>
      </c>
      <c r="C125" s="2" t="s">
        <v>211</v>
      </c>
      <c r="F125" t="s">
        <v>136</v>
      </c>
      <c r="H125" t="s">
        <v>173</v>
      </c>
      <c r="I125">
        <v>18</v>
      </c>
    </row>
    <row r="126" spans="1:10" ht="12.75">
      <c r="A126" s="10">
        <v>17</v>
      </c>
      <c r="B126" s="10"/>
      <c r="C126" s="11"/>
      <c r="D126" s="11"/>
      <c r="E126" s="11"/>
      <c r="F126" s="10"/>
      <c r="G126" s="10"/>
      <c r="H126" s="10"/>
      <c r="I126" s="10"/>
      <c r="J126" s="10"/>
    </row>
    <row r="127" spans="1:10" ht="12.75">
      <c r="A127" s="8"/>
      <c r="B127" s="8">
        <f t="shared" si="1"/>
        <v>107</v>
      </c>
      <c r="C127" s="9" t="s">
        <v>211</v>
      </c>
      <c r="D127" s="9"/>
      <c r="E127" s="8"/>
      <c r="F127" s="8" t="s">
        <v>88</v>
      </c>
      <c r="G127" s="8" t="s">
        <v>90</v>
      </c>
      <c r="H127" s="8" t="s">
        <v>73</v>
      </c>
      <c r="I127" s="8">
        <v>45</v>
      </c>
      <c r="J127" s="8"/>
    </row>
    <row r="128" spans="2:9" ht="12.75">
      <c r="B128">
        <f t="shared" si="1"/>
        <v>108</v>
      </c>
      <c r="C128" s="2" t="s">
        <v>208</v>
      </c>
      <c r="F128" t="s">
        <v>34</v>
      </c>
      <c r="H128" t="s">
        <v>330</v>
      </c>
      <c r="I128">
        <v>30</v>
      </c>
    </row>
    <row r="129" spans="2:9" ht="12.75">
      <c r="B129">
        <f t="shared" si="1"/>
        <v>109</v>
      </c>
      <c r="C129" s="2" t="s">
        <v>211</v>
      </c>
      <c r="F129" t="s">
        <v>49</v>
      </c>
      <c r="H129" t="s">
        <v>333</v>
      </c>
      <c r="I129">
        <v>12</v>
      </c>
    </row>
    <row r="130" spans="2:9" ht="12.75">
      <c r="B130">
        <f t="shared" si="1"/>
        <v>110</v>
      </c>
      <c r="C130" s="2" t="s">
        <v>211</v>
      </c>
      <c r="F130" t="s">
        <v>155</v>
      </c>
      <c r="H130" t="s">
        <v>333</v>
      </c>
      <c r="I130">
        <v>10</v>
      </c>
    </row>
    <row r="131" spans="2:9" ht="12.75">
      <c r="B131">
        <f t="shared" si="1"/>
        <v>111</v>
      </c>
      <c r="C131" s="2" t="s">
        <v>211</v>
      </c>
      <c r="F131" t="s">
        <v>35</v>
      </c>
      <c r="H131" t="s">
        <v>333</v>
      </c>
      <c r="I131">
        <v>3</v>
      </c>
    </row>
    <row r="132" spans="2:9" ht="12.75">
      <c r="B132">
        <f t="shared" si="1"/>
        <v>112</v>
      </c>
      <c r="C132" s="2" t="s">
        <v>208</v>
      </c>
      <c r="F132" t="s">
        <v>36</v>
      </c>
      <c r="H132" t="s">
        <v>334</v>
      </c>
      <c r="I132">
        <v>1</v>
      </c>
    </row>
    <row r="133" spans="2:9" ht="13.5" thickBot="1">
      <c r="B133">
        <f t="shared" si="1"/>
        <v>113</v>
      </c>
      <c r="C133" s="2" t="s">
        <v>208</v>
      </c>
      <c r="F133" t="s">
        <v>15</v>
      </c>
      <c r="H133" t="s">
        <v>190</v>
      </c>
      <c r="I133">
        <v>50</v>
      </c>
    </row>
    <row r="134" spans="1:10" ht="12.75">
      <c r="A134" s="10">
        <v>18</v>
      </c>
      <c r="B134" s="10"/>
      <c r="C134" s="11"/>
      <c r="D134" s="11"/>
      <c r="E134" s="11"/>
      <c r="F134" s="10"/>
      <c r="G134" s="10"/>
      <c r="H134" s="10"/>
      <c r="I134" s="10"/>
      <c r="J134" s="10"/>
    </row>
    <row r="135" spans="1:10" ht="12.75">
      <c r="A135" s="8"/>
      <c r="B135" s="8">
        <f aca="true" t="shared" si="2" ref="B135:B198">IF(B134&gt;0,B134+1,B133+1)</f>
        <v>114</v>
      </c>
      <c r="C135" s="9" t="s">
        <v>208</v>
      </c>
      <c r="D135" s="9" t="s">
        <v>29</v>
      </c>
      <c r="E135" s="8"/>
      <c r="F135" s="8" t="s">
        <v>92</v>
      </c>
      <c r="G135" s="8" t="s">
        <v>91</v>
      </c>
      <c r="H135" s="8" t="s">
        <v>73</v>
      </c>
      <c r="I135" s="8">
        <v>45</v>
      </c>
      <c r="J135" s="8"/>
    </row>
    <row r="136" spans="2:9" ht="12.75">
      <c r="B136">
        <f t="shared" si="2"/>
        <v>115</v>
      </c>
      <c r="C136" s="2" t="s">
        <v>211</v>
      </c>
      <c r="D136" s="2" t="s">
        <v>29</v>
      </c>
      <c r="F136" t="s">
        <v>148</v>
      </c>
      <c r="H136" t="s">
        <v>367</v>
      </c>
      <c r="I136">
        <v>24</v>
      </c>
    </row>
    <row r="137" spans="2:9" ht="12.75">
      <c r="B137">
        <f t="shared" si="2"/>
        <v>116</v>
      </c>
      <c r="C137" s="2" t="s">
        <v>208</v>
      </c>
      <c r="F137" t="s">
        <v>37</v>
      </c>
      <c r="H137" t="s">
        <v>334</v>
      </c>
      <c r="I137">
        <v>18</v>
      </c>
    </row>
    <row r="138" spans="2:9" ht="12.75">
      <c r="B138">
        <f t="shared" si="2"/>
        <v>117</v>
      </c>
      <c r="C138" s="2" t="s">
        <v>208</v>
      </c>
      <c r="F138" t="s">
        <v>38</v>
      </c>
      <c r="H138" t="s">
        <v>334</v>
      </c>
      <c r="I138">
        <v>15</v>
      </c>
    </row>
    <row r="139" spans="2:9" ht="12.75">
      <c r="B139">
        <f t="shared" si="2"/>
        <v>118</v>
      </c>
      <c r="C139" s="2" t="s">
        <v>211</v>
      </c>
      <c r="F139" t="s">
        <v>39</v>
      </c>
      <c r="H139" t="s">
        <v>333</v>
      </c>
      <c r="I139">
        <v>12</v>
      </c>
    </row>
    <row r="140" spans="2:9" ht="12.75">
      <c r="B140">
        <f t="shared" si="2"/>
        <v>119</v>
      </c>
      <c r="C140" s="2" t="s">
        <v>211</v>
      </c>
      <c r="F140" t="s">
        <v>40</v>
      </c>
      <c r="H140" t="s">
        <v>333</v>
      </c>
      <c r="I140">
        <v>10</v>
      </c>
    </row>
    <row r="141" spans="2:9" ht="12.75">
      <c r="B141">
        <f t="shared" si="2"/>
        <v>120</v>
      </c>
      <c r="C141" s="2" t="s">
        <v>211</v>
      </c>
      <c r="F141" t="s">
        <v>41</v>
      </c>
      <c r="H141" t="s">
        <v>333</v>
      </c>
      <c r="I141">
        <v>8</v>
      </c>
    </row>
    <row r="142" spans="2:9" ht="12.75">
      <c r="B142">
        <f t="shared" si="2"/>
        <v>121</v>
      </c>
      <c r="C142" s="2" t="s">
        <v>211</v>
      </c>
      <c r="F142" t="s">
        <v>23</v>
      </c>
      <c r="H142" t="s">
        <v>173</v>
      </c>
      <c r="I142">
        <v>35</v>
      </c>
    </row>
    <row r="143" spans="2:9" ht="13.5" thickBot="1">
      <c r="B143">
        <f t="shared" si="2"/>
        <v>122</v>
      </c>
      <c r="C143" s="2" t="s">
        <v>208</v>
      </c>
      <c r="F143" t="s">
        <v>42</v>
      </c>
      <c r="H143" t="s">
        <v>174</v>
      </c>
      <c r="I143">
        <v>16</v>
      </c>
    </row>
    <row r="144" spans="1:10" ht="12.75">
      <c r="A144" s="10">
        <v>19</v>
      </c>
      <c r="B144" s="10"/>
      <c r="C144" s="11"/>
      <c r="D144" s="11"/>
      <c r="E144" s="11"/>
      <c r="F144" s="10"/>
      <c r="G144" s="10"/>
      <c r="H144" s="10"/>
      <c r="I144" s="10"/>
      <c r="J144" s="10"/>
    </row>
    <row r="145" spans="1:10" ht="12.75">
      <c r="A145" s="8"/>
      <c r="B145" s="8">
        <f t="shared" si="2"/>
        <v>123</v>
      </c>
      <c r="C145" s="9" t="s">
        <v>208</v>
      </c>
      <c r="D145" s="9"/>
      <c r="E145" s="8"/>
      <c r="F145" s="8" t="s">
        <v>43</v>
      </c>
      <c r="G145" s="8" t="s">
        <v>93</v>
      </c>
      <c r="H145" s="8" t="s">
        <v>73</v>
      </c>
      <c r="I145" s="8">
        <v>42</v>
      </c>
      <c r="J145" s="8"/>
    </row>
    <row r="146" spans="2:9" ht="12.75">
      <c r="B146">
        <f t="shared" si="2"/>
        <v>124</v>
      </c>
      <c r="C146" s="2" t="s">
        <v>211</v>
      </c>
      <c r="F146" t="s">
        <v>87</v>
      </c>
      <c r="H146" t="s">
        <v>333</v>
      </c>
      <c r="I146">
        <v>12</v>
      </c>
    </row>
    <row r="147" spans="2:9" ht="12.75">
      <c r="B147">
        <f t="shared" si="2"/>
        <v>125</v>
      </c>
      <c r="C147" s="2" t="s">
        <v>208</v>
      </c>
      <c r="F147" t="s">
        <v>15</v>
      </c>
      <c r="H147" t="s">
        <v>334</v>
      </c>
      <c r="I147">
        <v>15</v>
      </c>
    </row>
    <row r="148" spans="2:9" ht="12.75">
      <c r="B148">
        <f t="shared" si="2"/>
        <v>126</v>
      </c>
      <c r="C148" s="2" t="s">
        <v>208</v>
      </c>
      <c r="F148" t="s">
        <v>21</v>
      </c>
      <c r="H148" t="s">
        <v>334</v>
      </c>
      <c r="I148">
        <v>8</v>
      </c>
    </row>
    <row r="149" spans="2:9" ht="13.5" thickBot="1">
      <c r="B149">
        <f t="shared" si="2"/>
        <v>127</v>
      </c>
      <c r="C149" s="2" t="s">
        <v>208</v>
      </c>
      <c r="F149" t="s">
        <v>33</v>
      </c>
      <c r="H149" t="s">
        <v>334</v>
      </c>
      <c r="I149">
        <v>3</v>
      </c>
    </row>
    <row r="150" spans="1:10" ht="12.75">
      <c r="A150" s="10">
        <v>20</v>
      </c>
      <c r="B150" s="10"/>
      <c r="C150" s="11"/>
      <c r="D150" s="11"/>
      <c r="E150" s="11"/>
      <c r="F150" s="10"/>
      <c r="G150" s="10"/>
      <c r="H150" s="10"/>
      <c r="I150" s="10"/>
      <c r="J150" s="10"/>
    </row>
    <row r="151" spans="1:10" ht="12.75">
      <c r="A151" s="8"/>
      <c r="B151" s="8">
        <f t="shared" si="2"/>
        <v>128</v>
      </c>
      <c r="C151" s="9" t="s">
        <v>211</v>
      </c>
      <c r="D151" s="9"/>
      <c r="E151" s="8"/>
      <c r="F151" s="8" t="s">
        <v>157</v>
      </c>
      <c r="G151" s="8" t="s">
        <v>94</v>
      </c>
      <c r="H151" s="8" t="s">
        <v>73</v>
      </c>
      <c r="I151" s="8">
        <v>28</v>
      </c>
      <c r="J151" s="8"/>
    </row>
    <row r="152" spans="2:9" ht="12.75">
      <c r="B152">
        <f t="shared" si="2"/>
        <v>129</v>
      </c>
      <c r="C152" s="2" t="s">
        <v>211</v>
      </c>
      <c r="F152" t="s">
        <v>166</v>
      </c>
      <c r="H152" t="s">
        <v>173</v>
      </c>
      <c r="I152">
        <v>25</v>
      </c>
    </row>
    <row r="153" spans="2:9" ht="12.75">
      <c r="B153">
        <f t="shared" si="2"/>
        <v>130</v>
      </c>
      <c r="C153" s="2" t="s">
        <v>211</v>
      </c>
      <c r="F153" t="s">
        <v>158</v>
      </c>
      <c r="H153" t="s">
        <v>173</v>
      </c>
      <c r="I153">
        <v>15</v>
      </c>
    </row>
    <row r="154" spans="2:9" ht="13.5" thickBot="1">
      <c r="B154">
        <f t="shared" si="2"/>
        <v>131</v>
      </c>
      <c r="C154" s="2" t="s">
        <v>208</v>
      </c>
      <c r="F154" t="s">
        <v>43</v>
      </c>
      <c r="H154" t="s">
        <v>174</v>
      </c>
      <c r="I154">
        <v>21</v>
      </c>
    </row>
    <row r="155" spans="1:10" ht="12.75">
      <c r="A155" s="10">
        <v>21</v>
      </c>
      <c r="B155" s="10"/>
      <c r="C155" s="11"/>
      <c r="D155" s="11"/>
      <c r="E155" s="11"/>
      <c r="F155" s="10"/>
      <c r="G155" s="10"/>
      <c r="H155" s="10"/>
      <c r="I155" s="10"/>
      <c r="J155" s="10"/>
    </row>
    <row r="156" spans="1:10" ht="12.75">
      <c r="A156" s="8"/>
      <c r="B156" s="8">
        <f t="shared" si="2"/>
        <v>132</v>
      </c>
      <c r="C156" s="9" t="s">
        <v>211</v>
      </c>
      <c r="D156" s="9"/>
      <c r="E156" s="8"/>
      <c r="F156" s="8" t="s">
        <v>96</v>
      </c>
      <c r="G156" s="8" t="s">
        <v>95</v>
      </c>
      <c r="H156" s="8" t="s">
        <v>73</v>
      </c>
      <c r="I156" s="8">
        <v>73</v>
      </c>
      <c r="J156" s="8"/>
    </row>
    <row r="157" spans="2:9" ht="12.75">
      <c r="B157">
        <f t="shared" si="2"/>
        <v>133</v>
      </c>
      <c r="C157" s="2" t="s">
        <v>211</v>
      </c>
      <c r="F157" t="s">
        <v>191</v>
      </c>
      <c r="H157" t="s">
        <v>364</v>
      </c>
      <c r="I157">
        <v>39</v>
      </c>
    </row>
    <row r="158" spans="2:9" ht="12.75">
      <c r="B158">
        <f t="shared" si="2"/>
        <v>134</v>
      </c>
      <c r="C158" s="2" t="s">
        <v>208</v>
      </c>
      <c r="F158" t="s">
        <v>44</v>
      </c>
      <c r="H158" t="s">
        <v>368</v>
      </c>
      <c r="I158">
        <v>25</v>
      </c>
    </row>
    <row r="159" spans="2:9" ht="12.75">
      <c r="B159">
        <f t="shared" si="2"/>
        <v>135</v>
      </c>
      <c r="C159" s="2" t="s">
        <v>208</v>
      </c>
      <c r="F159" t="s">
        <v>145</v>
      </c>
      <c r="H159" t="s">
        <v>334</v>
      </c>
      <c r="I159">
        <v>10</v>
      </c>
    </row>
    <row r="160" spans="2:9" ht="12.75">
      <c r="B160">
        <f t="shared" si="2"/>
        <v>136</v>
      </c>
      <c r="C160" s="2" t="s">
        <v>211</v>
      </c>
      <c r="F160" t="s">
        <v>159</v>
      </c>
      <c r="H160" t="s">
        <v>333</v>
      </c>
      <c r="I160">
        <v>6</v>
      </c>
    </row>
    <row r="161" spans="2:9" ht="12.75">
      <c r="B161">
        <f t="shared" si="2"/>
        <v>137</v>
      </c>
      <c r="C161" s="2" t="s">
        <v>211</v>
      </c>
      <c r="F161" t="s">
        <v>167</v>
      </c>
      <c r="H161" t="s">
        <v>333</v>
      </c>
      <c r="I161">
        <v>1</v>
      </c>
    </row>
    <row r="162" spans="2:9" ht="12.75">
      <c r="B162">
        <f t="shared" si="2"/>
        <v>138</v>
      </c>
      <c r="C162" s="2" t="s">
        <v>211</v>
      </c>
      <c r="F162" t="s">
        <v>88</v>
      </c>
      <c r="H162" t="s">
        <v>173</v>
      </c>
      <c r="I162">
        <v>16</v>
      </c>
    </row>
    <row r="163" spans="2:9" ht="13.5" thickBot="1">
      <c r="B163">
        <f t="shared" si="2"/>
        <v>139</v>
      </c>
      <c r="C163" s="2" t="s">
        <v>208</v>
      </c>
      <c r="F163" t="s">
        <v>7</v>
      </c>
      <c r="H163" t="s">
        <v>174</v>
      </c>
      <c r="I163">
        <v>16</v>
      </c>
    </row>
    <row r="164" spans="1:10" ht="12.75">
      <c r="A164" s="10">
        <v>22</v>
      </c>
      <c r="B164" s="10"/>
      <c r="C164" s="11"/>
      <c r="D164" s="11"/>
      <c r="E164" s="11"/>
      <c r="F164" s="10"/>
      <c r="G164" s="10"/>
      <c r="H164" s="10"/>
      <c r="I164" s="10"/>
      <c r="J164" s="10"/>
    </row>
    <row r="165" spans="1:10" ht="12.75">
      <c r="A165" s="8"/>
      <c r="B165" s="8">
        <f t="shared" si="2"/>
        <v>140</v>
      </c>
      <c r="C165" s="9" t="s">
        <v>211</v>
      </c>
      <c r="D165" s="9"/>
      <c r="E165" s="8"/>
      <c r="F165" s="8" t="s">
        <v>45</v>
      </c>
      <c r="G165" s="8" t="s">
        <v>72</v>
      </c>
      <c r="H165" s="8" t="s">
        <v>73</v>
      </c>
      <c r="I165" s="8">
        <v>54</v>
      </c>
      <c r="J165" s="8"/>
    </row>
    <row r="166" spans="2:9" ht="12.75">
      <c r="B166">
        <f t="shared" si="2"/>
        <v>141</v>
      </c>
      <c r="C166" s="2" t="s">
        <v>211</v>
      </c>
      <c r="F166" t="s">
        <v>23</v>
      </c>
      <c r="H166" t="s">
        <v>333</v>
      </c>
      <c r="I166">
        <v>19</v>
      </c>
    </row>
    <row r="167" spans="2:9" ht="12.75">
      <c r="B167">
        <f t="shared" si="2"/>
        <v>142</v>
      </c>
      <c r="C167" s="2" t="s">
        <v>208</v>
      </c>
      <c r="F167" t="s">
        <v>154</v>
      </c>
      <c r="H167" t="s">
        <v>334</v>
      </c>
      <c r="I167">
        <v>15</v>
      </c>
    </row>
    <row r="168" spans="2:9" ht="12.75">
      <c r="B168">
        <f t="shared" si="2"/>
        <v>143</v>
      </c>
      <c r="C168" s="2" t="s">
        <v>211</v>
      </c>
      <c r="F168" t="s">
        <v>46</v>
      </c>
      <c r="H168" t="s">
        <v>333</v>
      </c>
      <c r="I168">
        <v>12</v>
      </c>
    </row>
    <row r="169" spans="2:9" ht="13.5" thickBot="1">
      <c r="B169">
        <f t="shared" si="2"/>
        <v>144</v>
      </c>
      <c r="C169" s="2" t="s">
        <v>211</v>
      </c>
      <c r="F169" t="s">
        <v>87</v>
      </c>
      <c r="H169" t="s">
        <v>333</v>
      </c>
      <c r="I169">
        <v>8</v>
      </c>
    </row>
    <row r="170" spans="1:10" ht="12.75">
      <c r="A170" s="10">
        <v>23</v>
      </c>
      <c r="B170" s="10"/>
      <c r="C170" s="11"/>
      <c r="D170" s="11"/>
      <c r="E170" s="11"/>
      <c r="F170" s="10"/>
      <c r="G170" s="10"/>
      <c r="H170" s="10"/>
      <c r="I170" s="10"/>
      <c r="J170" s="10"/>
    </row>
    <row r="171" spans="1:10" ht="12.75">
      <c r="A171" s="8"/>
      <c r="B171" s="8">
        <f t="shared" si="2"/>
        <v>145</v>
      </c>
      <c r="C171" s="9" t="s">
        <v>211</v>
      </c>
      <c r="D171" s="9"/>
      <c r="E171" s="8"/>
      <c r="F171" s="8" t="s">
        <v>98</v>
      </c>
      <c r="G171" s="8" t="s">
        <v>97</v>
      </c>
      <c r="H171" s="8" t="s">
        <v>73</v>
      </c>
      <c r="I171" s="8">
        <v>40</v>
      </c>
      <c r="J171" s="8"/>
    </row>
    <row r="172" spans="2:9" ht="12.75">
      <c r="B172">
        <f t="shared" si="2"/>
        <v>146</v>
      </c>
      <c r="C172" s="2" t="s">
        <v>208</v>
      </c>
      <c r="F172" t="s">
        <v>20</v>
      </c>
      <c r="H172" t="s">
        <v>330</v>
      </c>
      <c r="I172">
        <v>26</v>
      </c>
    </row>
    <row r="173" spans="2:9" ht="13.5" thickBot="1">
      <c r="B173">
        <f t="shared" si="2"/>
        <v>147</v>
      </c>
      <c r="C173" s="2" t="s">
        <v>211</v>
      </c>
      <c r="F173" t="s">
        <v>88</v>
      </c>
      <c r="H173" t="s">
        <v>173</v>
      </c>
      <c r="I173">
        <v>20</v>
      </c>
    </row>
    <row r="174" spans="1:10" ht="12.75">
      <c r="A174" s="10">
        <v>24</v>
      </c>
      <c r="B174" s="10"/>
      <c r="C174" s="11"/>
      <c r="D174" s="11"/>
      <c r="E174" s="11"/>
      <c r="F174" s="10"/>
      <c r="G174" s="10"/>
      <c r="H174" s="10"/>
      <c r="I174" s="10"/>
      <c r="J174" s="10"/>
    </row>
    <row r="175" spans="1:10" ht="12.75">
      <c r="A175" s="8"/>
      <c r="B175" s="8">
        <f t="shared" si="2"/>
        <v>148</v>
      </c>
      <c r="C175" s="9" t="s">
        <v>208</v>
      </c>
      <c r="D175" s="9" t="s">
        <v>29</v>
      </c>
      <c r="E175" s="8"/>
      <c r="F175" s="8" t="s">
        <v>99</v>
      </c>
      <c r="G175" s="8" t="s">
        <v>91</v>
      </c>
      <c r="H175" s="8" t="s">
        <v>73</v>
      </c>
      <c r="I175" s="8">
        <v>30</v>
      </c>
      <c r="J175" s="8"/>
    </row>
    <row r="176" spans="2:9" ht="12.75">
      <c r="B176">
        <f t="shared" si="2"/>
        <v>149</v>
      </c>
      <c r="C176" s="2" t="s">
        <v>208</v>
      </c>
      <c r="F176" t="s">
        <v>47</v>
      </c>
      <c r="H176" t="s">
        <v>369</v>
      </c>
      <c r="I176">
        <v>15</v>
      </c>
    </row>
    <row r="177" spans="2:9" ht="12.75">
      <c r="B177">
        <f t="shared" si="2"/>
        <v>150</v>
      </c>
      <c r="C177" s="2" t="s">
        <v>208</v>
      </c>
      <c r="F177" t="s">
        <v>33</v>
      </c>
      <c r="H177" t="s">
        <v>369</v>
      </c>
      <c r="I177">
        <v>13</v>
      </c>
    </row>
    <row r="178" spans="2:9" ht="12.75">
      <c r="B178">
        <f t="shared" si="2"/>
        <v>151</v>
      </c>
      <c r="C178" s="2" t="s">
        <v>208</v>
      </c>
      <c r="F178" t="s">
        <v>48</v>
      </c>
      <c r="H178" t="s">
        <v>369</v>
      </c>
      <c r="I178">
        <v>10</v>
      </c>
    </row>
    <row r="179" spans="2:9" ht="13.5" thickBot="1">
      <c r="B179">
        <f t="shared" si="2"/>
        <v>152</v>
      </c>
      <c r="C179" s="2" t="s">
        <v>208</v>
      </c>
      <c r="F179" t="s">
        <v>139</v>
      </c>
      <c r="H179" t="s">
        <v>370</v>
      </c>
      <c r="I179">
        <v>1</v>
      </c>
    </row>
    <row r="180" spans="1:10" ht="12.75">
      <c r="A180" s="10">
        <v>25</v>
      </c>
      <c r="B180" s="10"/>
      <c r="C180" s="11"/>
      <c r="D180" s="11"/>
      <c r="E180" s="11"/>
      <c r="F180" s="10"/>
      <c r="G180" s="10"/>
      <c r="H180" s="10"/>
      <c r="I180" s="10"/>
      <c r="J180" s="10"/>
    </row>
    <row r="181" spans="1:10" ht="12.75">
      <c r="A181" s="8"/>
      <c r="B181" s="8">
        <f t="shared" si="2"/>
        <v>153</v>
      </c>
      <c r="C181" s="9" t="s">
        <v>211</v>
      </c>
      <c r="D181" s="9"/>
      <c r="E181" s="8"/>
      <c r="F181" s="8" t="s">
        <v>101</v>
      </c>
      <c r="G181" s="8" t="s">
        <v>100</v>
      </c>
      <c r="H181" s="8" t="s">
        <v>73</v>
      </c>
      <c r="I181" s="8">
        <v>40</v>
      </c>
      <c r="J181" s="8"/>
    </row>
    <row r="182" spans="2:9" ht="12.75">
      <c r="B182">
        <f t="shared" si="2"/>
        <v>154</v>
      </c>
      <c r="C182" s="2" t="s">
        <v>208</v>
      </c>
      <c r="F182" t="s">
        <v>20</v>
      </c>
      <c r="H182" t="s">
        <v>330</v>
      </c>
      <c r="I182">
        <v>42</v>
      </c>
    </row>
    <row r="183" spans="2:9" ht="12.75">
      <c r="B183">
        <f t="shared" si="2"/>
        <v>155</v>
      </c>
      <c r="C183" s="2" t="s">
        <v>211</v>
      </c>
      <c r="F183" t="s">
        <v>158</v>
      </c>
      <c r="H183" t="s">
        <v>371</v>
      </c>
      <c r="I183">
        <v>16</v>
      </c>
    </row>
    <row r="184" spans="2:9" ht="12.75">
      <c r="B184">
        <f t="shared" si="2"/>
        <v>156</v>
      </c>
      <c r="C184" s="2" t="s">
        <v>211</v>
      </c>
      <c r="F184" t="s">
        <v>16</v>
      </c>
      <c r="H184" t="s">
        <v>333</v>
      </c>
      <c r="I184">
        <v>4</v>
      </c>
    </row>
    <row r="185" spans="2:9" ht="13.5" thickBot="1">
      <c r="B185">
        <f t="shared" si="2"/>
        <v>157</v>
      </c>
      <c r="C185" s="2" t="s">
        <v>211</v>
      </c>
      <c r="F185" t="s">
        <v>137</v>
      </c>
      <c r="H185" t="s">
        <v>360</v>
      </c>
      <c r="I185">
        <v>9</v>
      </c>
    </row>
    <row r="186" spans="1:10" ht="12.75">
      <c r="A186" s="10">
        <v>26</v>
      </c>
      <c r="B186" s="10"/>
      <c r="C186" s="11"/>
      <c r="D186" s="11"/>
      <c r="E186" s="11"/>
      <c r="F186" s="10"/>
      <c r="G186" s="10"/>
      <c r="H186" s="10"/>
      <c r="I186" s="10"/>
      <c r="J186" s="10"/>
    </row>
    <row r="187" spans="1:10" ht="12.75">
      <c r="A187" s="8"/>
      <c r="B187" s="8">
        <f t="shared" si="2"/>
        <v>158</v>
      </c>
      <c r="C187" s="9" t="s">
        <v>208</v>
      </c>
      <c r="D187" s="9"/>
      <c r="E187" s="8"/>
      <c r="F187" s="8" t="s">
        <v>124</v>
      </c>
      <c r="G187" s="8" t="s">
        <v>102</v>
      </c>
      <c r="H187" s="8" t="s">
        <v>73</v>
      </c>
      <c r="I187" s="8">
        <v>38</v>
      </c>
      <c r="J187" s="8"/>
    </row>
    <row r="188" spans="2:9" ht="12.75">
      <c r="B188">
        <f t="shared" si="2"/>
        <v>159</v>
      </c>
      <c r="C188" s="2" t="s">
        <v>211</v>
      </c>
      <c r="F188" t="s">
        <v>49</v>
      </c>
      <c r="H188" t="s">
        <v>333</v>
      </c>
      <c r="I188">
        <v>16</v>
      </c>
    </row>
    <row r="189" spans="2:9" ht="12.75">
      <c r="B189">
        <f t="shared" si="2"/>
        <v>160</v>
      </c>
      <c r="C189" s="2" t="s">
        <v>211</v>
      </c>
      <c r="F189" t="s">
        <v>155</v>
      </c>
      <c r="H189" t="s">
        <v>333</v>
      </c>
      <c r="I189">
        <v>11</v>
      </c>
    </row>
    <row r="190" spans="2:9" ht="13.5" thickBot="1">
      <c r="B190">
        <f t="shared" si="2"/>
        <v>161</v>
      </c>
      <c r="C190" s="2" t="s">
        <v>208</v>
      </c>
      <c r="F190" t="s">
        <v>33</v>
      </c>
      <c r="H190" t="s">
        <v>334</v>
      </c>
      <c r="I190">
        <v>9</v>
      </c>
    </row>
    <row r="191" spans="1:10" ht="12.75">
      <c r="A191" s="10">
        <v>27</v>
      </c>
      <c r="B191" s="10"/>
      <c r="C191" s="11"/>
      <c r="D191" s="11"/>
      <c r="E191" s="11"/>
      <c r="F191" s="10"/>
      <c r="G191" s="10"/>
      <c r="H191" s="10"/>
      <c r="I191" s="10"/>
      <c r="J191" s="10"/>
    </row>
    <row r="192" spans="1:10" ht="12.75">
      <c r="A192" s="8"/>
      <c r="B192" s="8">
        <f t="shared" si="2"/>
        <v>162</v>
      </c>
      <c r="C192" s="9" t="s">
        <v>211</v>
      </c>
      <c r="D192" s="9"/>
      <c r="E192" s="8"/>
      <c r="F192" s="8" t="s">
        <v>75</v>
      </c>
      <c r="G192" s="8" t="s">
        <v>103</v>
      </c>
      <c r="H192" s="8" t="s">
        <v>73</v>
      </c>
      <c r="I192" s="8">
        <v>50</v>
      </c>
      <c r="J192" s="8"/>
    </row>
    <row r="193" spans="2:9" ht="12.75">
      <c r="B193">
        <f t="shared" si="2"/>
        <v>163</v>
      </c>
      <c r="C193" s="2" t="s">
        <v>211</v>
      </c>
      <c r="F193" t="s">
        <v>50</v>
      </c>
      <c r="H193" t="s">
        <v>333</v>
      </c>
      <c r="I193">
        <v>30</v>
      </c>
    </row>
    <row r="194" spans="2:9" ht="12.75">
      <c r="B194">
        <f t="shared" si="2"/>
        <v>164</v>
      </c>
      <c r="C194" s="2" t="s">
        <v>208</v>
      </c>
      <c r="F194" t="s">
        <v>28</v>
      </c>
      <c r="H194" t="s">
        <v>372</v>
      </c>
      <c r="I194">
        <v>25</v>
      </c>
    </row>
    <row r="195" spans="2:9" ht="12.75">
      <c r="B195">
        <f t="shared" si="2"/>
        <v>165</v>
      </c>
      <c r="C195" s="2" t="s">
        <v>208</v>
      </c>
      <c r="F195" t="s">
        <v>145</v>
      </c>
      <c r="H195" t="s">
        <v>334</v>
      </c>
      <c r="I195">
        <v>2</v>
      </c>
    </row>
    <row r="196" spans="2:9" ht="13.5" thickBot="1">
      <c r="B196">
        <f t="shared" si="2"/>
        <v>166</v>
      </c>
      <c r="C196" s="2" t="s">
        <v>211</v>
      </c>
      <c r="F196" t="s">
        <v>51</v>
      </c>
      <c r="H196" t="s">
        <v>173</v>
      </c>
      <c r="I196">
        <v>8</v>
      </c>
    </row>
    <row r="197" spans="1:10" ht="12.75">
      <c r="A197" s="10">
        <v>28</v>
      </c>
      <c r="B197" s="10"/>
      <c r="C197" s="11"/>
      <c r="D197" s="11"/>
      <c r="E197" s="11"/>
      <c r="F197" s="10"/>
      <c r="G197" s="10"/>
      <c r="H197" s="10"/>
      <c r="I197" s="10"/>
      <c r="J197" s="10"/>
    </row>
    <row r="198" spans="1:10" ht="12.75">
      <c r="A198" s="8"/>
      <c r="B198" s="8">
        <f t="shared" si="2"/>
        <v>167</v>
      </c>
      <c r="C198" s="9" t="s">
        <v>211</v>
      </c>
      <c r="D198" s="9"/>
      <c r="E198" s="8"/>
      <c r="F198" s="8" t="s">
        <v>158</v>
      </c>
      <c r="G198" s="8" t="s">
        <v>104</v>
      </c>
      <c r="H198" s="8" t="s">
        <v>73</v>
      </c>
      <c r="I198" s="8">
        <v>39</v>
      </c>
      <c r="J198" s="8"/>
    </row>
    <row r="199" spans="2:9" ht="12.75">
      <c r="B199">
        <f aca="true" t="shared" si="3" ref="B199:B262">IF(B198&gt;0,B198+1,B197+1)</f>
        <v>168</v>
      </c>
      <c r="C199" s="2" t="s">
        <v>208</v>
      </c>
      <c r="F199" t="s">
        <v>145</v>
      </c>
      <c r="H199" t="s">
        <v>330</v>
      </c>
      <c r="I199">
        <v>42</v>
      </c>
    </row>
    <row r="200" spans="2:9" ht="12.75">
      <c r="B200">
        <f t="shared" si="3"/>
        <v>169</v>
      </c>
      <c r="C200" s="2" t="s">
        <v>208</v>
      </c>
      <c r="F200" t="s">
        <v>27</v>
      </c>
      <c r="H200" t="s">
        <v>334</v>
      </c>
      <c r="I200">
        <v>3</v>
      </c>
    </row>
    <row r="201" spans="2:10" ht="13.5" thickBot="1">
      <c r="B201">
        <f t="shared" si="3"/>
        <v>170</v>
      </c>
      <c r="C201" s="2" t="s">
        <v>208</v>
      </c>
      <c r="F201" t="s">
        <v>20</v>
      </c>
      <c r="H201" t="s">
        <v>334</v>
      </c>
      <c r="I201">
        <v>0</v>
      </c>
      <c r="J201">
        <v>4</v>
      </c>
    </row>
    <row r="202" spans="1:10" ht="12.75">
      <c r="A202" s="10">
        <v>29</v>
      </c>
      <c r="B202" s="10"/>
      <c r="C202" s="11"/>
      <c r="D202" s="11"/>
      <c r="E202" s="11"/>
      <c r="F202" s="10"/>
      <c r="G202" s="10"/>
      <c r="H202" s="10"/>
      <c r="I202" s="10"/>
      <c r="J202" s="10"/>
    </row>
    <row r="203" spans="1:10" ht="12.75">
      <c r="A203" s="8"/>
      <c r="B203" s="8">
        <f t="shared" si="3"/>
        <v>171</v>
      </c>
      <c r="C203" s="9" t="s">
        <v>208</v>
      </c>
      <c r="D203" s="9"/>
      <c r="E203" s="8"/>
      <c r="F203" s="8" t="s">
        <v>168</v>
      </c>
      <c r="G203" s="8" t="s">
        <v>105</v>
      </c>
      <c r="H203" s="8" t="s">
        <v>73</v>
      </c>
      <c r="I203" s="8">
        <v>34</v>
      </c>
      <c r="J203" s="8"/>
    </row>
    <row r="204" spans="2:9" ht="12.75">
      <c r="B204">
        <f t="shared" si="3"/>
        <v>172</v>
      </c>
      <c r="C204" s="2" t="s">
        <v>208</v>
      </c>
      <c r="F204" t="s">
        <v>27</v>
      </c>
      <c r="H204" t="s">
        <v>334</v>
      </c>
      <c r="I204">
        <v>10</v>
      </c>
    </row>
    <row r="205" spans="2:9" ht="12.75">
      <c r="B205">
        <f t="shared" si="3"/>
        <v>173</v>
      </c>
      <c r="C205" s="2" t="s">
        <v>208</v>
      </c>
      <c r="F205" t="s">
        <v>13</v>
      </c>
      <c r="H205" t="s">
        <v>334</v>
      </c>
      <c r="I205">
        <v>5</v>
      </c>
    </row>
    <row r="206" spans="2:9" ht="13.5" thickBot="1">
      <c r="B206">
        <f t="shared" si="3"/>
        <v>174</v>
      </c>
      <c r="C206" s="2" t="s">
        <v>211</v>
      </c>
      <c r="F206" t="s">
        <v>46</v>
      </c>
      <c r="H206" t="s">
        <v>333</v>
      </c>
      <c r="I206">
        <v>4</v>
      </c>
    </row>
    <row r="207" spans="1:10" ht="12.75">
      <c r="A207" s="10">
        <v>30</v>
      </c>
      <c r="B207" s="10"/>
      <c r="C207" s="11"/>
      <c r="D207" s="11"/>
      <c r="E207" s="11"/>
      <c r="F207" s="10"/>
      <c r="G207" s="10"/>
      <c r="H207" s="10"/>
      <c r="I207" s="10"/>
      <c r="J207" s="10"/>
    </row>
    <row r="208" spans="1:10" ht="12.75">
      <c r="A208" s="8"/>
      <c r="B208" s="8">
        <f t="shared" si="3"/>
        <v>175</v>
      </c>
      <c r="C208" s="9" t="s">
        <v>211</v>
      </c>
      <c r="D208" s="9"/>
      <c r="E208" s="8"/>
      <c r="F208" s="8" t="s">
        <v>107</v>
      </c>
      <c r="G208" s="8" t="s">
        <v>106</v>
      </c>
      <c r="H208" s="8" t="s">
        <v>73</v>
      </c>
      <c r="I208" s="8">
        <v>45</v>
      </c>
      <c r="J208" s="8"/>
    </row>
    <row r="209" spans="2:9" ht="12.75">
      <c r="B209">
        <f t="shared" si="3"/>
        <v>176</v>
      </c>
      <c r="C209" s="2" t="s">
        <v>208</v>
      </c>
      <c r="F209" t="s">
        <v>27</v>
      </c>
      <c r="H209" t="s">
        <v>330</v>
      </c>
      <c r="I209">
        <v>43</v>
      </c>
    </row>
    <row r="210" spans="2:9" ht="12.75">
      <c r="B210">
        <f t="shared" si="3"/>
        <v>177</v>
      </c>
      <c r="C210" s="2" t="s">
        <v>211</v>
      </c>
      <c r="F210" t="s">
        <v>23</v>
      </c>
      <c r="H210" t="s">
        <v>333</v>
      </c>
      <c r="I210">
        <v>8</v>
      </c>
    </row>
    <row r="211" spans="2:9" ht="12.75">
      <c r="B211">
        <f t="shared" si="3"/>
        <v>178</v>
      </c>
      <c r="C211" s="2" t="s">
        <v>211</v>
      </c>
      <c r="F211" t="s">
        <v>87</v>
      </c>
      <c r="H211" t="s">
        <v>333</v>
      </c>
      <c r="I211">
        <v>4</v>
      </c>
    </row>
    <row r="212" spans="2:9" ht="13.5" thickBot="1">
      <c r="B212">
        <f t="shared" si="3"/>
        <v>179</v>
      </c>
      <c r="C212" s="2" t="s">
        <v>211</v>
      </c>
      <c r="F212" t="s">
        <v>46</v>
      </c>
      <c r="H212" t="s">
        <v>333</v>
      </c>
      <c r="I212">
        <v>2</v>
      </c>
    </row>
    <row r="213" spans="1:10" ht="12.75">
      <c r="A213" s="10">
        <v>31</v>
      </c>
      <c r="B213" s="10"/>
      <c r="C213" s="11"/>
      <c r="D213" s="11"/>
      <c r="E213" s="11"/>
      <c r="F213" s="10"/>
      <c r="G213" s="10"/>
      <c r="H213" s="10"/>
      <c r="I213" s="10"/>
      <c r="J213" s="10"/>
    </row>
    <row r="214" spans="1:10" ht="12.75">
      <c r="A214" s="8"/>
      <c r="B214" s="8">
        <f t="shared" si="3"/>
        <v>180</v>
      </c>
      <c r="C214" s="9" t="s">
        <v>208</v>
      </c>
      <c r="D214" s="9"/>
      <c r="E214" s="8"/>
      <c r="F214" s="8" t="s">
        <v>108</v>
      </c>
      <c r="G214" s="8" t="s">
        <v>91</v>
      </c>
      <c r="H214" s="8" t="s">
        <v>73</v>
      </c>
      <c r="I214" s="8">
        <v>35</v>
      </c>
      <c r="J214" s="8"/>
    </row>
    <row r="215" spans="2:9" ht="12.75">
      <c r="B215">
        <f t="shared" si="3"/>
        <v>181</v>
      </c>
      <c r="C215" s="2" t="s">
        <v>211</v>
      </c>
      <c r="F215" t="s">
        <v>169</v>
      </c>
      <c r="H215" t="s">
        <v>373</v>
      </c>
      <c r="I215">
        <v>17</v>
      </c>
    </row>
    <row r="216" spans="2:9" ht="12.75">
      <c r="B216">
        <f t="shared" si="3"/>
        <v>182</v>
      </c>
      <c r="C216" s="2" t="s">
        <v>208</v>
      </c>
      <c r="F216" t="s">
        <v>170</v>
      </c>
      <c r="H216" t="s">
        <v>369</v>
      </c>
      <c r="I216">
        <v>15</v>
      </c>
    </row>
    <row r="217" spans="2:9" ht="12.75">
      <c r="B217">
        <f t="shared" si="3"/>
        <v>183</v>
      </c>
      <c r="C217" s="2" t="s">
        <v>208</v>
      </c>
      <c r="F217" t="s">
        <v>146</v>
      </c>
      <c r="H217" t="s">
        <v>369</v>
      </c>
      <c r="I217">
        <v>11</v>
      </c>
    </row>
    <row r="218" spans="2:9" ht="13.5" thickBot="1">
      <c r="B218">
        <f t="shared" si="3"/>
        <v>184</v>
      </c>
      <c r="C218" s="2" t="s">
        <v>208</v>
      </c>
      <c r="F218" t="s">
        <v>43</v>
      </c>
      <c r="H218" t="s">
        <v>174</v>
      </c>
      <c r="I218">
        <v>32</v>
      </c>
    </row>
    <row r="219" spans="1:10" ht="12.75">
      <c r="A219" s="10">
        <v>32</v>
      </c>
      <c r="B219" s="10"/>
      <c r="C219" s="11"/>
      <c r="D219" s="11"/>
      <c r="E219" s="11"/>
      <c r="F219" s="10"/>
      <c r="G219" s="10"/>
      <c r="H219" s="10"/>
      <c r="I219" s="10"/>
      <c r="J219" s="10"/>
    </row>
    <row r="220" spans="1:10" ht="12.75">
      <c r="A220" s="8"/>
      <c r="B220" s="8">
        <f t="shared" si="3"/>
        <v>185</v>
      </c>
      <c r="C220" s="9" t="s">
        <v>211</v>
      </c>
      <c r="D220" s="9"/>
      <c r="E220" s="8"/>
      <c r="F220" s="8" t="s">
        <v>110</v>
      </c>
      <c r="G220" s="8" t="s">
        <v>109</v>
      </c>
      <c r="H220" s="8" t="s">
        <v>73</v>
      </c>
      <c r="I220" s="8">
        <v>40</v>
      </c>
      <c r="J220" s="8"/>
    </row>
    <row r="221" spans="2:9" ht="12.75">
      <c r="B221">
        <f t="shared" si="3"/>
        <v>186</v>
      </c>
      <c r="C221" s="2" t="s">
        <v>208</v>
      </c>
      <c r="F221" t="s">
        <v>27</v>
      </c>
      <c r="H221" t="s">
        <v>330</v>
      </c>
      <c r="I221">
        <v>39</v>
      </c>
    </row>
    <row r="222" spans="2:9" ht="12.75">
      <c r="B222">
        <f t="shared" si="3"/>
        <v>187</v>
      </c>
      <c r="C222" s="2" t="s">
        <v>208</v>
      </c>
      <c r="F222" t="s">
        <v>13</v>
      </c>
      <c r="H222" t="s">
        <v>334</v>
      </c>
      <c r="I222">
        <f>19</f>
        <v>19</v>
      </c>
    </row>
    <row r="223" spans="2:9" ht="12.75">
      <c r="B223">
        <f t="shared" si="3"/>
        <v>188</v>
      </c>
      <c r="C223" s="2" t="s">
        <v>211</v>
      </c>
      <c r="F223" t="s">
        <v>144</v>
      </c>
      <c r="H223" t="s">
        <v>333</v>
      </c>
      <c r="I223">
        <f>16</f>
        <v>16</v>
      </c>
    </row>
    <row r="224" spans="2:9" ht="12.75">
      <c r="B224">
        <f t="shared" si="3"/>
        <v>189</v>
      </c>
      <c r="C224" s="2" t="s">
        <v>211</v>
      </c>
      <c r="F224" t="s">
        <v>78</v>
      </c>
      <c r="H224" t="s">
        <v>333</v>
      </c>
      <c r="I224">
        <f>13</f>
        <v>13</v>
      </c>
    </row>
    <row r="225" spans="2:9" ht="12.75">
      <c r="B225">
        <f t="shared" si="3"/>
        <v>190</v>
      </c>
      <c r="C225" s="2" t="s">
        <v>211</v>
      </c>
      <c r="F225" t="s">
        <v>155</v>
      </c>
      <c r="H225" t="s">
        <v>333</v>
      </c>
      <c r="I225">
        <f>11</f>
        <v>11</v>
      </c>
    </row>
    <row r="226" spans="2:9" ht="12.75">
      <c r="B226">
        <f t="shared" si="3"/>
        <v>191</v>
      </c>
      <c r="C226" s="2" t="s">
        <v>211</v>
      </c>
      <c r="F226" t="s">
        <v>87</v>
      </c>
      <c r="H226" t="s">
        <v>333</v>
      </c>
      <c r="I226">
        <f>5</f>
        <v>5</v>
      </c>
    </row>
    <row r="227" spans="2:9" ht="12.75">
      <c r="B227">
        <f t="shared" si="3"/>
        <v>192</v>
      </c>
      <c r="C227" s="2" t="s">
        <v>211</v>
      </c>
      <c r="F227" t="s">
        <v>16</v>
      </c>
      <c r="H227" t="s">
        <v>333</v>
      </c>
      <c r="I227">
        <f>3</f>
        <v>3</v>
      </c>
    </row>
    <row r="228" spans="2:9" ht="13.5" thickBot="1">
      <c r="B228">
        <f t="shared" si="3"/>
        <v>193</v>
      </c>
      <c r="C228" s="2" t="s">
        <v>208</v>
      </c>
      <c r="F228" t="s">
        <v>52</v>
      </c>
      <c r="H228" t="s">
        <v>174</v>
      </c>
      <c r="I228">
        <f>26</f>
        <v>26</v>
      </c>
    </row>
    <row r="229" spans="1:10" ht="12.75">
      <c r="A229" s="10">
        <v>33</v>
      </c>
      <c r="B229" s="10"/>
      <c r="C229" s="11"/>
      <c r="D229" s="11"/>
      <c r="E229" s="11"/>
      <c r="F229" s="10"/>
      <c r="G229" s="10"/>
      <c r="H229" s="10"/>
      <c r="I229" s="10"/>
      <c r="J229" s="10"/>
    </row>
    <row r="230" spans="1:10" ht="12.75">
      <c r="A230" s="8"/>
      <c r="B230" s="8">
        <f t="shared" si="3"/>
        <v>194</v>
      </c>
      <c r="C230" s="9" t="s">
        <v>211</v>
      </c>
      <c r="D230" s="9"/>
      <c r="E230" s="8"/>
      <c r="F230" s="8" t="s">
        <v>96</v>
      </c>
      <c r="G230" s="8" t="s">
        <v>111</v>
      </c>
      <c r="H230" s="8" t="s">
        <v>73</v>
      </c>
      <c r="I230" s="8">
        <v>22</v>
      </c>
      <c r="J230" s="8"/>
    </row>
    <row r="231" spans="2:9" ht="12.75">
      <c r="B231">
        <f t="shared" si="3"/>
        <v>195</v>
      </c>
      <c r="C231" s="2" t="s">
        <v>208</v>
      </c>
      <c r="F231" t="s">
        <v>13</v>
      </c>
      <c r="H231" t="s">
        <v>330</v>
      </c>
      <c r="I231">
        <f>39</f>
        <v>39</v>
      </c>
    </row>
    <row r="232" spans="2:9" ht="12.75">
      <c r="B232">
        <f t="shared" si="3"/>
        <v>196</v>
      </c>
      <c r="C232" s="2" t="s">
        <v>211</v>
      </c>
      <c r="F232" t="s">
        <v>70</v>
      </c>
      <c r="H232" t="s">
        <v>373</v>
      </c>
      <c r="I232">
        <v>16</v>
      </c>
    </row>
    <row r="233" spans="2:9" ht="13.5" thickBot="1">
      <c r="B233">
        <f t="shared" si="3"/>
        <v>197</v>
      </c>
      <c r="C233" s="2" t="s">
        <v>211</v>
      </c>
      <c r="F233" t="s">
        <v>158</v>
      </c>
      <c r="H233" t="s">
        <v>373</v>
      </c>
      <c r="I233">
        <v>10</v>
      </c>
    </row>
    <row r="234" spans="1:10" ht="12.75">
      <c r="A234" s="10">
        <v>34</v>
      </c>
      <c r="B234" s="10"/>
      <c r="C234" s="11"/>
      <c r="D234" s="11"/>
      <c r="E234" s="11"/>
      <c r="F234" s="10"/>
      <c r="G234" s="10"/>
      <c r="H234" s="10"/>
      <c r="I234" s="10"/>
      <c r="J234" s="10"/>
    </row>
    <row r="235" spans="1:10" ht="12.75">
      <c r="A235" s="8"/>
      <c r="B235" s="8">
        <f t="shared" si="3"/>
        <v>198</v>
      </c>
      <c r="C235" s="9" t="s">
        <v>211</v>
      </c>
      <c r="D235" s="9"/>
      <c r="E235" s="8"/>
      <c r="F235" s="8" t="s">
        <v>113</v>
      </c>
      <c r="G235" s="8" t="s">
        <v>112</v>
      </c>
      <c r="H235" s="8" t="s">
        <v>73</v>
      </c>
      <c r="I235" s="8">
        <f>----32</f>
        <v>32</v>
      </c>
      <c r="J235" s="8"/>
    </row>
    <row r="236" spans="2:9" ht="12.75">
      <c r="B236">
        <f t="shared" si="3"/>
        <v>199</v>
      </c>
      <c r="C236" s="2" t="s">
        <v>208</v>
      </c>
      <c r="F236" t="s">
        <v>20</v>
      </c>
      <c r="H236" t="s">
        <v>330</v>
      </c>
      <c r="I236">
        <f>30</f>
        <v>30</v>
      </c>
    </row>
    <row r="237" spans="2:9" ht="12.75">
      <c r="B237">
        <f t="shared" si="3"/>
        <v>200</v>
      </c>
      <c r="C237" s="2" t="s">
        <v>208</v>
      </c>
      <c r="F237" t="s">
        <v>12</v>
      </c>
      <c r="H237" t="s">
        <v>334</v>
      </c>
      <c r="I237">
        <f>12</f>
        <v>12</v>
      </c>
    </row>
    <row r="238" spans="2:9" ht="12.75">
      <c r="B238">
        <f t="shared" si="3"/>
        <v>201</v>
      </c>
      <c r="C238" s="2" t="s">
        <v>211</v>
      </c>
      <c r="F238" t="s">
        <v>167</v>
      </c>
      <c r="H238" t="s">
        <v>333</v>
      </c>
      <c r="I238">
        <f>9</f>
        <v>9</v>
      </c>
    </row>
    <row r="239" spans="2:9" ht="12.75">
      <c r="B239">
        <f t="shared" si="3"/>
        <v>202</v>
      </c>
      <c r="C239" s="2" t="s">
        <v>208</v>
      </c>
      <c r="F239" t="s">
        <v>140</v>
      </c>
      <c r="H239" t="s">
        <v>334</v>
      </c>
      <c r="I239">
        <f>7</f>
        <v>7</v>
      </c>
    </row>
    <row r="240" spans="2:9" ht="13.5" thickBot="1">
      <c r="B240">
        <f t="shared" si="3"/>
        <v>203</v>
      </c>
      <c r="C240" s="2" t="s">
        <v>211</v>
      </c>
      <c r="F240" t="s">
        <v>147</v>
      </c>
      <c r="H240" t="s">
        <v>333</v>
      </c>
      <c r="I240">
        <f>--------------4</f>
        <v>4</v>
      </c>
    </row>
    <row r="241" spans="1:10" ht="12.75">
      <c r="A241" s="10">
        <v>35</v>
      </c>
      <c r="B241" s="10"/>
      <c r="C241" s="11"/>
      <c r="D241" s="11"/>
      <c r="E241" s="11"/>
      <c r="F241" s="10"/>
      <c r="G241" s="10"/>
      <c r="H241" s="10"/>
      <c r="I241" s="10"/>
      <c r="J241" s="10"/>
    </row>
    <row r="242" spans="1:10" ht="12.75">
      <c r="A242" s="8"/>
      <c r="B242" s="8">
        <f t="shared" si="3"/>
        <v>204</v>
      </c>
      <c r="C242" s="9" t="s">
        <v>208</v>
      </c>
      <c r="D242" s="9"/>
      <c r="E242" s="8"/>
      <c r="F242" s="8" t="s">
        <v>115</v>
      </c>
      <c r="G242" s="8" t="s">
        <v>114</v>
      </c>
      <c r="H242" s="8" t="s">
        <v>73</v>
      </c>
      <c r="I242" s="8">
        <f>39</f>
        <v>39</v>
      </c>
      <c r="J242" s="8"/>
    </row>
    <row r="243" spans="2:9" ht="12.75">
      <c r="B243">
        <f t="shared" si="3"/>
        <v>205</v>
      </c>
      <c r="C243" s="2" t="s">
        <v>211</v>
      </c>
      <c r="F243" t="s">
        <v>78</v>
      </c>
      <c r="H243" t="s">
        <v>333</v>
      </c>
      <c r="I243">
        <f>14</f>
        <v>14</v>
      </c>
    </row>
    <row r="244" spans="2:9" ht="12.75">
      <c r="B244">
        <f t="shared" si="3"/>
        <v>206</v>
      </c>
      <c r="C244" s="2" t="s">
        <v>211</v>
      </c>
      <c r="F244" t="s">
        <v>76</v>
      </c>
      <c r="H244" t="s">
        <v>333</v>
      </c>
      <c r="I244">
        <f>7</f>
        <v>7</v>
      </c>
    </row>
    <row r="245" spans="2:9" ht="13.5" thickBot="1">
      <c r="B245">
        <f t="shared" si="3"/>
        <v>207</v>
      </c>
      <c r="C245" s="2" t="s">
        <v>211</v>
      </c>
      <c r="F245" t="s">
        <v>165</v>
      </c>
      <c r="H245" t="s">
        <v>333</v>
      </c>
      <c r="I245">
        <f>6</f>
        <v>6</v>
      </c>
    </row>
    <row r="246" spans="1:10" ht="12.75">
      <c r="A246" s="10">
        <v>36</v>
      </c>
      <c r="B246" s="10"/>
      <c r="C246" s="11"/>
      <c r="D246" s="11"/>
      <c r="E246" s="11"/>
      <c r="F246" s="10"/>
      <c r="G246" s="10"/>
      <c r="H246" s="10"/>
      <c r="I246" s="10"/>
      <c r="J246" s="10"/>
    </row>
    <row r="247" spans="1:10" ht="12.75">
      <c r="A247" s="8"/>
      <c r="B247" s="8">
        <f t="shared" si="3"/>
        <v>208</v>
      </c>
      <c r="C247" s="9" t="s">
        <v>211</v>
      </c>
      <c r="D247" s="9"/>
      <c r="E247" s="8"/>
      <c r="F247" s="8" t="s">
        <v>88</v>
      </c>
      <c r="G247" s="8" t="s">
        <v>116</v>
      </c>
      <c r="H247" s="8" t="s">
        <v>73</v>
      </c>
      <c r="I247" s="8">
        <f>34</f>
        <v>34</v>
      </c>
      <c r="J247" s="8"/>
    </row>
    <row r="248" spans="2:9" ht="12.75">
      <c r="B248">
        <f t="shared" si="3"/>
        <v>209</v>
      </c>
      <c r="C248" s="2" t="s">
        <v>208</v>
      </c>
      <c r="F248" t="s">
        <v>20</v>
      </c>
      <c r="H248" t="s">
        <v>374</v>
      </c>
      <c r="I248">
        <f>24</f>
        <v>24</v>
      </c>
    </row>
    <row r="249" spans="2:9" ht="12.75">
      <c r="B249">
        <f t="shared" si="3"/>
        <v>210</v>
      </c>
      <c r="C249" s="2" t="s">
        <v>211</v>
      </c>
      <c r="F249" t="s">
        <v>78</v>
      </c>
      <c r="H249" t="s">
        <v>333</v>
      </c>
      <c r="I249">
        <f>7</f>
        <v>7</v>
      </c>
    </row>
    <row r="250" spans="2:9" ht="13.5" thickBot="1">
      <c r="B250">
        <f t="shared" si="3"/>
        <v>211</v>
      </c>
      <c r="C250" s="2" t="s">
        <v>211</v>
      </c>
      <c r="F250" t="s">
        <v>147</v>
      </c>
      <c r="H250" t="s">
        <v>333</v>
      </c>
      <c r="I250">
        <f>3</f>
        <v>3</v>
      </c>
    </row>
    <row r="251" spans="1:10" ht="12.75">
      <c r="A251" s="10">
        <v>37</v>
      </c>
      <c r="B251" s="10"/>
      <c r="C251" s="11"/>
      <c r="D251" s="11"/>
      <c r="E251" s="11"/>
      <c r="F251" s="10"/>
      <c r="G251" s="10"/>
      <c r="H251" s="10"/>
      <c r="I251" s="10"/>
      <c r="J251" s="10"/>
    </row>
    <row r="252" spans="1:10" ht="12.75">
      <c r="A252" s="8"/>
      <c r="B252" s="8">
        <f t="shared" si="3"/>
        <v>212</v>
      </c>
      <c r="C252" s="9" t="s">
        <v>211</v>
      </c>
      <c r="D252" s="9"/>
      <c r="E252" s="8"/>
      <c r="F252" s="8" t="s">
        <v>117</v>
      </c>
      <c r="G252" s="8" t="s">
        <v>74</v>
      </c>
      <c r="H252" s="8" t="s">
        <v>73</v>
      </c>
      <c r="I252" s="8">
        <f>40</f>
        <v>40</v>
      </c>
      <c r="J252" s="8"/>
    </row>
    <row r="253" spans="2:9" ht="12.75">
      <c r="B253">
        <f t="shared" si="3"/>
        <v>213</v>
      </c>
      <c r="C253" s="2" t="s">
        <v>208</v>
      </c>
      <c r="F253" t="s">
        <v>21</v>
      </c>
      <c r="H253" t="s">
        <v>330</v>
      </c>
      <c r="I253">
        <v>25</v>
      </c>
    </row>
    <row r="254" spans="2:9" ht="12.75">
      <c r="B254">
        <f t="shared" si="3"/>
        <v>214</v>
      </c>
      <c r="C254" s="2" t="s">
        <v>211</v>
      </c>
      <c r="F254" t="s">
        <v>87</v>
      </c>
      <c r="H254" t="s">
        <v>333</v>
      </c>
      <c r="I254">
        <f>29</f>
        <v>29</v>
      </c>
    </row>
    <row r="255" spans="2:9" ht="12.75">
      <c r="B255">
        <f t="shared" si="3"/>
        <v>215</v>
      </c>
      <c r="C255" s="2" t="s">
        <v>208</v>
      </c>
      <c r="F255" t="s">
        <v>13</v>
      </c>
      <c r="H255" t="s">
        <v>334</v>
      </c>
      <c r="I255">
        <f>32</f>
        <v>32</v>
      </c>
    </row>
    <row r="256" spans="2:9" ht="12.75">
      <c r="B256">
        <f t="shared" si="3"/>
        <v>216</v>
      </c>
      <c r="C256" s="2" t="s">
        <v>208</v>
      </c>
      <c r="F256" t="s">
        <v>27</v>
      </c>
      <c r="H256" t="s">
        <v>334</v>
      </c>
      <c r="I256">
        <f>3</f>
        <v>3</v>
      </c>
    </row>
    <row r="257" spans="2:9" ht="12.75">
      <c r="B257">
        <f t="shared" si="3"/>
        <v>217</v>
      </c>
      <c r="C257" s="2" t="s">
        <v>208</v>
      </c>
      <c r="F257" t="s">
        <v>7</v>
      </c>
      <c r="H257" t="s">
        <v>375</v>
      </c>
      <c r="I257">
        <f>23</f>
        <v>23</v>
      </c>
    </row>
    <row r="258" spans="2:9" ht="13.5" thickBot="1">
      <c r="B258">
        <f t="shared" si="3"/>
        <v>218</v>
      </c>
      <c r="C258" s="2" t="s">
        <v>208</v>
      </c>
      <c r="F258" t="s">
        <v>1</v>
      </c>
      <c r="H258" t="s">
        <v>174</v>
      </c>
      <c r="I258">
        <f>18</f>
        <v>18</v>
      </c>
    </row>
    <row r="259" spans="1:10" ht="12.75">
      <c r="A259" s="10">
        <v>38</v>
      </c>
      <c r="B259" s="10"/>
      <c r="C259" s="11"/>
      <c r="D259" s="11"/>
      <c r="E259" s="11"/>
      <c r="F259" s="10"/>
      <c r="G259" s="10"/>
      <c r="H259" s="10"/>
      <c r="I259" s="10"/>
      <c r="J259" s="10"/>
    </row>
    <row r="260" spans="1:10" ht="12.75">
      <c r="A260" s="8"/>
      <c r="B260" s="8">
        <f t="shared" si="3"/>
        <v>219</v>
      </c>
      <c r="C260" s="9" t="s">
        <v>211</v>
      </c>
      <c r="D260" s="9"/>
      <c r="E260" s="8"/>
      <c r="F260" s="8" t="s">
        <v>118</v>
      </c>
      <c r="G260" s="8" t="s">
        <v>74</v>
      </c>
      <c r="H260" s="8" t="s">
        <v>73</v>
      </c>
      <c r="I260" s="8">
        <f>44</f>
        <v>44</v>
      </c>
      <c r="J260" s="8"/>
    </row>
    <row r="261" spans="2:9" ht="12.75">
      <c r="B261">
        <f t="shared" si="3"/>
        <v>220</v>
      </c>
      <c r="C261" s="2" t="s">
        <v>208</v>
      </c>
      <c r="F261" t="s">
        <v>13</v>
      </c>
      <c r="H261" t="s">
        <v>330</v>
      </c>
      <c r="I261">
        <f>42</f>
        <v>42</v>
      </c>
    </row>
    <row r="262" spans="2:9" ht="12.75">
      <c r="B262">
        <f t="shared" si="3"/>
        <v>221</v>
      </c>
      <c r="C262" s="2" t="s">
        <v>211</v>
      </c>
      <c r="F262" t="s">
        <v>76</v>
      </c>
      <c r="H262" t="s">
        <v>333</v>
      </c>
      <c r="I262">
        <f>18</f>
        <v>18</v>
      </c>
    </row>
    <row r="263" spans="2:9" ht="12.75">
      <c r="B263">
        <f aca="true" t="shared" si="4" ref="B263:B326">IF(B262&gt;0,B262+1,B261+1)</f>
        <v>222</v>
      </c>
      <c r="C263" s="2" t="s">
        <v>208</v>
      </c>
      <c r="F263" t="s">
        <v>141</v>
      </c>
      <c r="H263" t="s">
        <v>334</v>
      </c>
      <c r="I263">
        <f>10</f>
        <v>10</v>
      </c>
    </row>
    <row r="264" spans="2:9" ht="12.75">
      <c r="B264">
        <f t="shared" si="4"/>
        <v>223</v>
      </c>
      <c r="C264" s="2" t="s">
        <v>211</v>
      </c>
      <c r="F264" t="s">
        <v>142</v>
      </c>
      <c r="H264" t="s">
        <v>333</v>
      </c>
      <c r="I264">
        <f>5</f>
        <v>5</v>
      </c>
    </row>
    <row r="265" spans="2:9" ht="13.5" thickBot="1">
      <c r="B265">
        <f t="shared" si="4"/>
        <v>224</v>
      </c>
      <c r="C265" s="2" t="s">
        <v>211</v>
      </c>
      <c r="F265" t="s">
        <v>155</v>
      </c>
      <c r="H265" t="s">
        <v>333</v>
      </c>
      <c r="I265">
        <f>3</f>
        <v>3</v>
      </c>
    </row>
    <row r="266" spans="1:10" ht="12.75">
      <c r="A266" s="10">
        <v>39</v>
      </c>
      <c r="B266" s="10"/>
      <c r="C266" s="11"/>
      <c r="D266" s="11"/>
      <c r="E266" s="11"/>
      <c r="F266" s="10"/>
      <c r="G266" s="10"/>
      <c r="H266" s="10"/>
      <c r="I266" s="10"/>
      <c r="J266" s="10"/>
    </row>
    <row r="267" spans="1:10" ht="12.75">
      <c r="A267" s="8"/>
      <c r="B267" s="8">
        <f t="shared" si="4"/>
        <v>225</v>
      </c>
      <c r="C267" s="9" t="s">
        <v>211</v>
      </c>
      <c r="D267" s="9"/>
      <c r="E267" s="8"/>
      <c r="F267" s="8" t="s">
        <v>120</v>
      </c>
      <c r="G267" s="8" t="s">
        <v>119</v>
      </c>
      <c r="H267" s="8" t="s">
        <v>73</v>
      </c>
      <c r="I267" s="8">
        <f>35</f>
        <v>35</v>
      </c>
      <c r="J267" s="8"/>
    </row>
    <row r="268" spans="2:9" ht="12.75">
      <c r="B268">
        <f t="shared" si="4"/>
        <v>226</v>
      </c>
      <c r="C268" s="2" t="s">
        <v>208</v>
      </c>
      <c r="F268" t="s">
        <v>53</v>
      </c>
      <c r="H268" t="s">
        <v>330</v>
      </c>
      <c r="I268">
        <f>23</f>
        <v>23</v>
      </c>
    </row>
    <row r="269" spans="2:9" ht="12.75">
      <c r="B269">
        <f t="shared" si="4"/>
        <v>227</v>
      </c>
      <c r="C269" s="2" t="s">
        <v>208</v>
      </c>
      <c r="F269" t="s">
        <v>20</v>
      </c>
      <c r="H269" t="s">
        <v>334</v>
      </c>
      <c r="I269">
        <f>10</f>
        <v>10</v>
      </c>
    </row>
    <row r="270" spans="2:9" ht="12.75">
      <c r="B270">
        <f t="shared" si="4"/>
        <v>228</v>
      </c>
      <c r="C270" s="2" t="s">
        <v>208</v>
      </c>
      <c r="F270" t="s">
        <v>54</v>
      </c>
      <c r="H270" t="s">
        <v>334</v>
      </c>
      <c r="I270">
        <f>7</f>
        <v>7</v>
      </c>
    </row>
    <row r="271" spans="2:9" ht="13.5" thickBot="1">
      <c r="B271">
        <f t="shared" si="4"/>
        <v>229</v>
      </c>
      <c r="C271" s="2" t="s">
        <v>211</v>
      </c>
      <c r="F271" t="s">
        <v>155</v>
      </c>
      <c r="H271" t="s">
        <v>333</v>
      </c>
      <c r="I271">
        <f>3</f>
        <v>3</v>
      </c>
    </row>
    <row r="272" spans="1:10" ht="12.75">
      <c r="A272" s="10">
        <v>40</v>
      </c>
      <c r="B272" s="10"/>
      <c r="C272" s="11"/>
      <c r="D272" s="11"/>
      <c r="E272" s="11"/>
      <c r="F272" s="10"/>
      <c r="G272" s="10"/>
      <c r="H272" s="10"/>
      <c r="I272" s="10"/>
      <c r="J272" s="10"/>
    </row>
    <row r="273" spans="1:10" ht="12.75">
      <c r="A273" s="8"/>
      <c r="B273" s="8">
        <f t="shared" si="4"/>
        <v>230</v>
      </c>
      <c r="C273" s="9" t="s">
        <v>211</v>
      </c>
      <c r="D273" s="9"/>
      <c r="E273" s="8"/>
      <c r="F273" s="8" t="s">
        <v>113</v>
      </c>
      <c r="G273" s="8" t="s">
        <v>121</v>
      </c>
      <c r="H273" s="8" t="s">
        <v>73</v>
      </c>
      <c r="I273" s="8">
        <f>40</f>
        <v>40</v>
      </c>
      <c r="J273" s="8"/>
    </row>
    <row r="274" spans="2:9" ht="12.75">
      <c r="B274">
        <f t="shared" si="4"/>
        <v>231</v>
      </c>
      <c r="C274" s="2" t="s">
        <v>208</v>
      </c>
      <c r="F274" t="s">
        <v>55</v>
      </c>
      <c r="H274" t="s">
        <v>330</v>
      </c>
      <c r="I274">
        <f>42</f>
        <v>42</v>
      </c>
    </row>
    <row r="275" spans="2:9" ht="12.75">
      <c r="B275">
        <f t="shared" si="4"/>
        <v>232</v>
      </c>
      <c r="C275" s="2" t="s">
        <v>211</v>
      </c>
      <c r="F275" t="s">
        <v>155</v>
      </c>
      <c r="H275" t="s">
        <v>333</v>
      </c>
      <c r="I275">
        <f>10</f>
        <v>10</v>
      </c>
    </row>
    <row r="276" spans="2:9" ht="12.75">
      <c r="B276">
        <f t="shared" si="4"/>
        <v>233</v>
      </c>
      <c r="C276" s="2" t="s">
        <v>211</v>
      </c>
      <c r="F276" t="s">
        <v>149</v>
      </c>
      <c r="H276" t="s">
        <v>333</v>
      </c>
      <c r="I276">
        <f>12</f>
        <v>12</v>
      </c>
    </row>
    <row r="277" spans="2:9" ht="12.75">
      <c r="B277">
        <f t="shared" si="4"/>
        <v>234</v>
      </c>
      <c r="C277" s="2" t="s">
        <v>211</v>
      </c>
      <c r="F277" t="s">
        <v>159</v>
      </c>
      <c r="H277" t="s">
        <v>333</v>
      </c>
      <c r="I277">
        <f>7</f>
        <v>7</v>
      </c>
    </row>
    <row r="278" spans="2:9" ht="12.75">
      <c r="B278">
        <f t="shared" si="4"/>
        <v>235</v>
      </c>
      <c r="C278" s="2" t="s">
        <v>211</v>
      </c>
      <c r="F278" t="s">
        <v>87</v>
      </c>
      <c r="H278" t="s">
        <v>333</v>
      </c>
      <c r="I278">
        <f>2</f>
        <v>2</v>
      </c>
    </row>
    <row r="279" spans="2:9" ht="13.5" thickBot="1">
      <c r="B279">
        <f t="shared" si="4"/>
        <v>236</v>
      </c>
      <c r="C279" s="2" t="s">
        <v>208</v>
      </c>
      <c r="F279" t="s">
        <v>145</v>
      </c>
      <c r="H279" t="s">
        <v>376</v>
      </c>
      <c r="I279">
        <f>27</f>
        <v>27</v>
      </c>
    </row>
    <row r="280" spans="1:10" ht="12.75">
      <c r="A280" s="10">
        <v>41</v>
      </c>
      <c r="B280" s="10"/>
      <c r="C280" s="11"/>
      <c r="D280" s="11"/>
      <c r="E280" s="11"/>
      <c r="F280" s="10"/>
      <c r="G280" s="10"/>
      <c r="H280" s="10"/>
      <c r="I280" s="10"/>
      <c r="J280" s="10"/>
    </row>
    <row r="281" spans="1:10" ht="12.75">
      <c r="A281" s="8"/>
      <c r="B281" s="8">
        <f t="shared" si="4"/>
        <v>237</v>
      </c>
      <c r="C281" s="9" t="s">
        <v>211</v>
      </c>
      <c r="D281" s="9"/>
      <c r="E281" s="8"/>
      <c r="F281" s="8" t="s">
        <v>110</v>
      </c>
      <c r="G281" s="8" t="s">
        <v>109</v>
      </c>
      <c r="H281" s="8" t="s">
        <v>73</v>
      </c>
      <c r="I281" s="8">
        <f>26</f>
        <v>26</v>
      </c>
      <c r="J281" s="8"/>
    </row>
    <row r="282" spans="2:9" ht="12.75">
      <c r="B282">
        <f t="shared" si="4"/>
        <v>238</v>
      </c>
      <c r="C282" s="2" t="s">
        <v>208</v>
      </c>
      <c r="F282" t="s">
        <v>152</v>
      </c>
      <c r="H282" t="s">
        <v>330</v>
      </c>
      <c r="I282">
        <f>20</f>
        <v>20</v>
      </c>
    </row>
    <row r="283" spans="2:9" ht="12.75">
      <c r="B283">
        <f t="shared" si="4"/>
        <v>239</v>
      </c>
      <c r="C283" s="2" t="s">
        <v>211</v>
      </c>
      <c r="F283" t="s">
        <v>87</v>
      </c>
      <c r="H283" t="s">
        <v>344</v>
      </c>
      <c r="I283">
        <f>4</f>
        <v>4</v>
      </c>
    </row>
    <row r="284" spans="2:9" ht="12.75">
      <c r="B284">
        <f t="shared" si="4"/>
        <v>240</v>
      </c>
      <c r="C284" s="2" t="s">
        <v>208</v>
      </c>
      <c r="F284" t="s">
        <v>13</v>
      </c>
      <c r="H284" t="s">
        <v>334</v>
      </c>
      <c r="I284">
        <f>1</f>
        <v>1</v>
      </c>
    </row>
    <row r="285" spans="2:9" ht="12.75">
      <c r="B285">
        <f t="shared" si="4"/>
        <v>241</v>
      </c>
      <c r="C285" s="2" t="s">
        <v>208</v>
      </c>
      <c r="F285" t="s">
        <v>3</v>
      </c>
      <c r="H285" t="s">
        <v>174</v>
      </c>
      <c r="I285">
        <f>12</f>
        <v>12</v>
      </c>
    </row>
    <row r="286" spans="2:9" ht="13.5" thickBot="1">
      <c r="B286">
        <f t="shared" si="4"/>
        <v>242</v>
      </c>
      <c r="C286" s="2" t="s">
        <v>208</v>
      </c>
      <c r="F286" t="s">
        <v>10</v>
      </c>
      <c r="H286" t="s">
        <v>174</v>
      </c>
      <c r="I286">
        <f>9</f>
        <v>9</v>
      </c>
    </row>
    <row r="287" spans="1:10" ht="12.75">
      <c r="A287" s="10">
        <v>42</v>
      </c>
      <c r="B287" s="10"/>
      <c r="C287" s="11"/>
      <c r="D287" s="11"/>
      <c r="E287" s="11"/>
      <c r="F287" s="10"/>
      <c r="G287" s="10"/>
      <c r="H287" s="10"/>
      <c r="I287" s="10"/>
      <c r="J287" s="10"/>
    </row>
    <row r="288" spans="1:10" ht="12.75">
      <c r="A288" s="8"/>
      <c r="B288" s="8">
        <f t="shared" si="4"/>
        <v>243</v>
      </c>
      <c r="C288" s="9" t="s">
        <v>211</v>
      </c>
      <c r="D288" s="9"/>
      <c r="E288" s="8"/>
      <c r="F288" s="8" t="s">
        <v>110</v>
      </c>
      <c r="G288" s="8" t="s">
        <v>122</v>
      </c>
      <c r="H288" s="8" t="s">
        <v>199</v>
      </c>
      <c r="I288" s="8">
        <f>62</f>
        <v>62</v>
      </c>
      <c r="J288" s="8"/>
    </row>
    <row r="289" spans="2:9" ht="12.75">
      <c r="B289">
        <f t="shared" si="4"/>
        <v>244</v>
      </c>
      <c r="C289" s="2" t="s">
        <v>208</v>
      </c>
      <c r="F289" t="s">
        <v>15</v>
      </c>
      <c r="H289" t="s">
        <v>330</v>
      </c>
      <c r="I289">
        <f>53</f>
        <v>53</v>
      </c>
    </row>
    <row r="290" spans="2:9" ht="12.75">
      <c r="B290">
        <f t="shared" si="4"/>
        <v>245</v>
      </c>
      <c r="C290" s="2" t="s">
        <v>211</v>
      </c>
      <c r="F290" t="s">
        <v>56</v>
      </c>
      <c r="H290" t="s">
        <v>344</v>
      </c>
      <c r="I290">
        <f>29</f>
        <v>29</v>
      </c>
    </row>
    <row r="291" spans="2:9" ht="13.5" thickBot="1">
      <c r="B291">
        <f t="shared" si="4"/>
        <v>246</v>
      </c>
      <c r="C291" s="2" t="s">
        <v>211</v>
      </c>
      <c r="F291" t="s">
        <v>165</v>
      </c>
      <c r="H291" t="s">
        <v>344</v>
      </c>
      <c r="I291">
        <f>22</f>
        <v>22</v>
      </c>
    </row>
    <row r="292" spans="1:10" ht="12.75">
      <c r="A292" s="10">
        <v>43</v>
      </c>
      <c r="B292" s="10"/>
      <c r="C292" s="11"/>
      <c r="D292" s="11"/>
      <c r="E292" s="11"/>
      <c r="F292" s="10"/>
      <c r="G292" s="10"/>
      <c r="H292" s="10"/>
      <c r="I292" s="10"/>
      <c r="J292" s="10"/>
    </row>
    <row r="293" spans="1:10" ht="12.75">
      <c r="A293" s="8"/>
      <c r="B293" s="8">
        <f t="shared" si="4"/>
        <v>247</v>
      </c>
      <c r="C293" s="9" t="s">
        <v>211</v>
      </c>
      <c r="D293" s="9"/>
      <c r="E293" s="8"/>
      <c r="F293" s="8" t="s">
        <v>88</v>
      </c>
      <c r="G293" s="8" t="s">
        <v>105</v>
      </c>
      <c r="H293" s="8" t="s">
        <v>73</v>
      </c>
      <c r="I293" s="8">
        <f>37</f>
        <v>37</v>
      </c>
      <c r="J293" s="8"/>
    </row>
    <row r="294" spans="2:9" ht="12.75">
      <c r="B294">
        <f t="shared" si="4"/>
        <v>248</v>
      </c>
      <c r="C294" s="2" t="s">
        <v>208</v>
      </c>
      <c r="F294" t="s">
        <v>145</v>
      </c>
      <c r="H294" t="s">
        <v>330</v>
      </c>
      <c r="I294">
        <f>36</f>
        <v>36</v>
      </c>
    </row>
    <row r="295" spans="2:9" ht="12.75">
      <c r="B295">
        <f t="shared" si="4"/>
        <v>249</v>
      </c>
      <c r="C295" s="2" t="s">
        <v>211</v>
      </c>
      <c r="F295" t="s">
        <v>57</v>
      </c>
      <c r="H295" t="s">
        <v>344</v>
      </c>
      <c r="I295">
        <f>10</f>
        <v>10</v>
      </c>
    </row>
    <row r="296" spans="2:9" ht="12.75">
      <c r="B296">
        <f t="shared" si="4"/>
        <v>250</v>
      </c>
      <c r="C296" s="2" t="s">
        <v>208</v>
      </c>
      <c r="F296" t="s">
        <v>33</v>
      </c>
      <c r="H296" t="s">
        <v>334</v>
      </c>
      <c r="I296">
        <f>3</f>
        <v>3</v>
      </c>
    </row>
    <row r="297" spans="2:9" ht="13.5" thickBot="1">
      <c r="B297">
        <f t="shared" si="4"/>
        <v>251</v>
      </c>
      <c r="C297" s="2" t="s">
        <v>208</v>
      </c>
      <c r="F297" t="s">
        <v>58</v>
      </c>
      <c r="H297" t="s">
        <v>174</v>
      </c>
      <c r="I297">
        <f>27</f>
        <v>27</v>
      </c>
    </row>
    <row r="298" spans="1:10" ht="12.75">
      <c r="A298" s="10">
        <v>44</v>
      </c>
      <c r="B298" s="10"/>
      <c r="C298" s="11"/>
      <c r="D298" s="11"/>
      <c r="E298" s="11"/>
      <c r="F298" s="10"/>
      <c r="G298" s="10"/>
      <c r="H298" s="10"/>
      <c r="I298" s="10"/>
      <c r="J298" s="10"/>
    </row>
    <row r="299" spans="1:10" ht="12.75">
      <c r="A299" s="8"/>
      <c r="B299" s="8">
        <f t="shared" si="4"/>
        <v>252</v>
      </c>
      <c r="C299" s="9" t="s">
        <v>208</v>
      </c>
      <c r="D299" s="9"/>
      <c r="E299" s="8"/>
      <c r="F299" s="8" t="s">
        <v>124</v>
      </c>
      <c r="G299" s="8" t="s">
        <v>123</v>
      </c>
      <c r="H299" s="8" t="s">
        <v>73</v>
      </c>
      <c r="I299" s="8">
        <v>32</v>
      </c>
      <c r="J299" s="8"/>
    </row>
    <row r="300" spans="2:9" ht="13.5" thickBot="1">
      <c r="B300">
        <f t="shared" si="4"/>
        <v>253</v>
      </c>
      <c r="C300" s="2" t="s">
        <v>211</v>
      </c>
      <c r="F300" t="s">
        <v>87</v>
      </c>
      <c r="H300" t="s">
        <v>333</v>
      </c>
      <c r="I300">
        <f>5</f>
        <v>5</v>
      </c>
    </row>
    <row r="301" spans="1:10" ht="12.75">
      <c r="A301" s="10">
        <v>45</v>
      </c>
      <c r="B301" s="10"/>
      <c r="C301" s="11"/>
      <c r="D301" s="11"/>
      <c r="E301" s="11"/>
      <c r="F301" s="10"/>
      <c r="G301" s="10"/>
      <c r="H301" s="10"/>
      <c r="I301" s="10"/>
      <c r="J301" s="10"/>
    </row>
    <row r="302" spans="1:10" ht="12.75">
      <c r="A302" s="8"/>
      <c r="B302" s="8">
        <f t="shared" si="4"/>
        <v>254</v>
      </c>
      <c r="C302" s="9" t="s">
        <v>211</v>
      </c>
      <c r="D302" s="9"/>
      <c r="E302" s="8"/>
      <c r="F302" s="8" t="s">
        <v>155</v>
      </c>
      <c r="G302" s="8" t="s">
        <v>103</v>
      </c>
      <c r="H302" s="8" t="s">
        <v>73</v>
      </c>
      <c r="I302" s="8">
        <f>26</f>
        <v>26</v>
      </c>
      <c r="J302" s="8"/>
    </row>
    <row r="303" spans="2:9" ht="12.75">
      <c r="B303">
        <f t="shared" si="4"/>
        <v>255</v>
      </c>
      <c r="C303" s="2" t="s">
        <v>208</v>
      </c>
      <c r="F303" t="s">
        <v>154</v>
      </c>
      <c r="H303" t="s">
        <v>330</v>
      </c>
      <c r="I303">
        <f>36</f>
        <v>36</v>
      </c>
    </row>
    <row r="304" spans="2:9" ht="12.75">
      <c r="B304">
        <f t="shared" si="4"/>
        <v>256</v>
      </c>
      <c r="C304" s="2" t="s">
        <v>211</v>
      </c>
      <c r="F304" t="s">
        <v>59</v>
      </c>
      <c r="H304" t="s">
        <v>333</v>
      </c>
      <c r="I304">
        <f>10</f>
        <v>10</v>
      </c>
    </row>
    <row r="305" spans="2:9" ht="12.75">
      <c r="B305">
        <f t="shared" si="4"/>
        <v>257</v>
      </c>
      <c r="C305" s="2" t="s">
        <v>208</v>
      </c>
      <c r="F305" t="s">
        <v>20</v>
      </c>
      <c r="H305" t="s">
        <v>334</v>
      </c>
      <c r="I305">
        <f>6</f>
        <v>6</v>
      </c>
    </row>
    <row r="306" spans="2:10" ht="13.5" thickBot="1">
      <c r="B306">
        <f t="shared" si="4"/>
        <v>258</v>
      </c>
      <c r="C306" s="2" t="s">
        <v>211</v>
      </c>
      <c r="F306" t="s">
        <v>87</v>
      </c>
      <c r="H306" t="s">
        <v>333</v>
      </c>
      <c r="I306">
        <v>0</v>
      </c>
      <c r="J306">
        <v>3</v>
      </c>
    </row>
    <row r="307" spans="1:10" ht="12.75">
      <c r="A307" s="10">
        <v>46</v>
      </c>
      <c r="B307" s="10"/>
      <c r="C307" s="11"/>
      <c r="D307" s="11"/>
      <c r="E307" s="11"/>
      <c r="F307" s="10"/>
      <c r="G307" s="10"/>
      <c r="H307" s="10"/>
      <c r="I307" s="10"/>
      <c r="J307" s="10"/>
    </row>
    <row r="308" spans="1:10" ht="12.75">
      <c r="A308" s="8"/>
      <c r="B308" s="8">
        <f t="shared" si="4"/>
        <v>259</v>
      </c>
      <c r="C308" s="9" t="s">
        <v>211</v>
      </c>
      <c r="D308" s="9"/>
      <c r="E308" s="8"/>
      <c r="F308" s="8" t="s">
        <v>155</v>
      </c>
      <c r="G308" s="8" t="s">
        <v>125</v>
      </c>
      <c r="H308" s="8" t="s">
        <v>73</v>
      </c>
      <c r="I308" s="8">
        <f>35</f>
        <v>35</v>
      </c>
      <c r="J308" s="8"/>
    </row>
    <row r="309" spans="2:9" ht="12.75">
      <c r="B309">
        <f t="shared" si="4"/>
        <v>260</v>
      </c>
      <c r="C309" s="2" t="s">
        <v>208</v>
      </c>
      <c r="F309" t="s">
        <v>15</v>
      </c>
      <c r="H309" t="s">
        <v>330</v>
      </c>
      <c r="I309">
        <f>20</f>
        <v>20</v>
      </c>
    </row>
    <row r="310" spans="2:9" ht="12.75">
      <c r="B310">
        <f t="shared" si="4"/>
        <v>261</v>
      </c>
      <c r="C310" s="2" t="s">
        <v>208</v>
      </c>
      <c r="F310" t="s">
        <v>61</v>
      </c>
      <c r="H310" t="s">
        <v>334</v>
      </c>
      <c r="I310">
        <f>3</f>
        <v>3</v>
      </c>
    </row>
    <row r="311" spans="2:9" ht="12.75">
      <c r="B311">
        <f t="shared" si="4"/>
        <v>262</v>
      </c>
      <c r="C311" s="2" t="s">
        <v>211</v>
      </c>
      <c r="F311" t="s">
        <v>60</v>
      </c>
      <c r="H311" t="s">
        <v>377</v>
      </c>
      <c r="I311">
        <v>26</v>
      </c>
    </row>
    <row r="312" spans="2:9" ht="12.75">
      <c r="B312">
        <f t="shared" si="4"/>
        <v>263</v>
      </c>
      <c r="C312" s="2" t="s">
        <v>208</v>
      </c>
      <c r="F312" t="s">
        <v>20</v>
      </c>
      <c r="H312" t="s">
        <v>330</v>
      </c>
      <c r="I312">
        <f>20</f>
        <v>20</v>
      </c>
    </row>
    <row r="313" spans="2:9" ht="12.75">
      <c r="B313">
        <f t="shared" si="4"/>
        <v>264</v>
      </c>
      <c r="C313" s="2" t="s">
        <v>211</v>
      </c>
      <c r="F313" t="s">
        <v>143</v>
      </c>
      <c r="H313" t="s">
        <v>344</v>
      </c>
      <c r="I313">
        <f>----------------2</f>
        <v>2</v>
      </c>
    </row>
    <row r="314" spans="2:9" ht="12.75">
      <c r="B314">
        <f t="shared" si="4"/>
        <v>265</v>
      </c>
      <c r="C314" s="2" t="s">
        <v>211</v>
      </c>
      <c r="F314" t="s">
        <v>136</v>
      </c>
      <c r="H314" t="s">
        <v>378</v>
      </c>
      <c r="I314">
        <v>20</v>
      </c>
    </row>
    <row r="315" spans="2:9" ht="13.5" thickBot="1">
      <c r="B315">
        <f t="shared" si="4"/>
        <v>266</v>
      </c>
      <c r="C315" s="2" t="s">
        <v>208</v>
      </c>
      <c r="F315" t="s">
        <v>27</v>
      </c>
      <c r="H315" t="s">
        <v>379</v>
      </c>
      <c r="I315">
        <f>16</f>
        <v>16</v>
      </c>
    </row>
    <row r="316" spans="1:10" ht="12.75">
      <c r="A316" s="10">
        <v>47</v>
      </c>
      <c r="B316" s="10"/>
      <c r="C316" s="11"/>
      <c r="D316" s="11"/>
      <c r="E316" s="11"/>
      <c r="F316" s="10"/>
      <c r="G316" s="10"/>
      <c r="H316" s="10"/>
      <c r="I316" s="10"/>
      <c r="J316" s="10"/>
    </row>
    <row r="317" spans="1:10" ht="12.75">
      <c r="A317" s="8"/>
      <c r="B317" s="8">
        <f t="shared" si="4"/>
        <v>267</v>
      </c>
      <c r="C317" s="9" t="s">
        <v>211</v>
      </c>
      <c r="D317" s="9"/>
      <c r="E317" s="8"/>
      <c r="F317" s="8" t="s">
        <v>156</v>
      </c>
      <c r="G317" s="8" t="s">
        <v>126</v>
      </c>
      <c r="H317" s="8" t="s">
        <v>73</v>
      </c>
      <c r="I317" s="8">
        <f>42</f>
        <v>42</v>
      </c>
      <c r="J317" s="8"/>
    </row>
    <row r="318" spans="2:9" ht="12.75">
      <c r="B318">
        <f t="shared" si="4"/>
        <v>268</v>
      </c>
      <c r="C318" s="2" t="s">
        <v>208</v>
      </c>
      <c r="F318" t="s">
        <v>154</v>
      </c>
      <c r="H318" t="s">
        <v>331</v>
      </c>
      <c r="I318">
        <f>24</f>
        <v>24</v>
      </c>
    </row>
    <row r="319" spans="2:9" ht="12.75">
      <c r="B319">
        <f t="shared" si="4"/>
        <v>269</v>
      </c>
      <c r="C319" s="2" t="s">
        <v>208</v>
      </c>
      <c r="F319" t="s">
        <v>33</v>
      </c>
      <c r="H319" t="s">
        <v>361</v>
      </c>
      <c r="I319">
        <f>2</f>
        <v>2</v>
      </c>
    </row>
    <row r="320" spans="2:9" ht="12.75">
      <c r="B320">
        <f t="shared" si="4"/>
        <v>270</v>
      </c>
      <c r="C320" s="2" t="s">
        <v>211</v>
      </c>
      <c r="F320" t="s">
        <v>149</v>
      </c>
      <c r="H320" t="s">
        <v>380</v>
      </c>
      <c r="I320">
        <f>26</f>
        <v>26</v>
      </c>
    </row>
    <row r="321" spans="2:9" ht="12.75">
      <c r="B321">
        <f t="shared" si="4"/>
        <v>271</v>
      </c>
      <c r="C321" s="2" t="s">
        <v>208</v>
      </c>
      <c r="F321" t="s">
        <v>145</v>
      </c>
      <c r="H321" t="s">
        <v>361</v>
      </c>
      <c r="I321">
        <f>33</f>
        <v>33</v>
      </c>
    </row>
    <row r="322" spans="2:9" ht="12.75">
      <c r="B322">
        <f t="shared" si="4"/>
        <v>272</v>
      </c>
      <c r="C322" s="2" t="s">
        <v>211</v>
      </c>
      <c r="F322" t="s">
        <v>87</v>
      </c>
      <c r="H322" t="s">
        <v>381</v>
      </c>
      <c r="I322">
        <f>23</f>
        <v>23</v>
      </c>
    </row>
    <row r="323" spans="2:9" ht="13.5" thickBot="1">
      <c r="B323">
        <f t="shared" si="4"/>
        <v>273</v>
      </c>
      <c r="C323" s="2" t="s">
        <v>211</v>
      </c>
      <c r="F323" t="s">
        <v>150</v>
      </c>
      <c r="H323" t="s">
        <v>173</v>
      </c>
      <c r="I323">
        <f>12</f>
        <v>12</v>
      </c>
    </row>
    <row r="324" spans="1:10" ht="12.75">
      <c r="A324" s="10">
        <v>48</v>
      </c>
      <c r="B324" s="10"/>
      <c r="C324" s="11"/>
      <c r="D324" s="11"/>
      <c r="E324" s="11"/>
      <c r="F324" s="10"/>
      <c r="G324" s="10"/>
      <c r="H324" s="10"/>
      <c r="I324" s="10"/>
      <c r="J324" s="10"/>
    </row>
    <row r="325" spans="1:10" ht="12.75">
      <c r="A325" s="8"/>
      <c r="B325" s="8">
        <f t="shared" si="4"/>
        <v>274</v>
      </c>
      <c r="C325" s="9" t="s">
        <v>208</v>
      </c>
      <c r="D325" s="9"/>
      <c r="E325" s="8"/>
      <c r="F325" s="8" t="s">
        <v>85</v>
      </c>
      <c r="G325" s="8"/>
      <c r="H325" s="8" t="s">
        <v>73</v>
      </c>
      <c r="I325" s="8">
        <f>32</f>
        <v>32</v>
      </c>
      <c r="J325" s="8"/>
    </row>
    <row r="326" spans="2:9" ht="12.75">
      <c r="B326">
        <f t="shared" si="4"/>
        <v>275</v>
      </c>
      <c r="C326" s="2" t="s">
        <v>211</v>
      </c>
      <c r="F326" t="s">
        <v>147</v>
      </c>
      <c r="H326" t="s">
        <v>333</v>
      </c>
      <c r="I326">
        <f>8</f>
        <v>8</v>
      </c>
    </row>
    <row r="327" spans="2:9" ht="13.5" thickBot="1">
      <c r="B327">
        <f aca="true" t="shared" si="5" ref="B327:B346">IF(B326&gt;0,B326+1,B325+1)</f>
        <v>276</v>
      </c>
      <c r="C327" s="2" t="s">
        <v>208</v>
      </c>
      <c r="F327" t="s">
        <v>15</v>
      </c>
      <c r="H327" t="s">
        <v>334</v>
      </c>
      <c r="I327">
        <f>4</f>
        <v>4</v>
      </c>
    </row>
    <row r="328" spans="1:10" ht="12.75">
      <c r="A328" s="10">
        <v>49</v>
      </c>
      <c r="B328" s="10"/>
      <c r="C328" s="11"/>
      <c r="D328" s="11"/>
      <c r="E328" s="11"/>
      <c r="F328" s="10"/>
      <c r="G328" s="10"/>
      <c r="H328" s="10"/>
      <c r="I328" s="10"/>
      <c r="J328" s="10"/>
    </row>
    <row r="329" spans="1:10" ht="12.75">
      <c r="A329" s="8"/>
      <c r="B329" s="8">
        <f t="shared" si="5"/>
        <v>277</v>
      </c>
      <c r="C329" s="9" t="s">
        <v>211</v>
      </c>
      <c r="D329" s="9"/>
      <c r="E329" s="8"/>
      <c r="F329" s="8" t="s">
        <v>127</v>
      </c>
      <c r="G329" s="8" t="s">
        <v>105</v>
      </c>
      <c r="H329" s="8" t="s">
        <v>73</v>
      </c>
      <c r="I329" s="8">
        <f>36</f>
        <v>36</v>
      </c>
      <c r="J329" s="8"/>
    </row>
    <row r="330" spans="2:9" ht="12.75">
      <c r="B330">
        <f t="shared" si="5"/>
        <v>278</v>
      </c>
      <c r="C330" s="2" t="s">
        <v>208</v>
      </c>
      <c r="F330" t="s">
        <v>61</v>
      </c>
      <c r="H330" t="s">
        <v>332</v>
      </c>
      <c r="I330">
        <f>36</f>
        <v>36</v>
      </c>
    </row>
    <row r="331" spans="2:9" ht="12.75">
      <c r="B331">
        <f t="shared" si="5"/>
        <v>279</v>
      </c>
      <c r="C331" s="2" t="s">
        <v>211</v>
      </c>
      <c r="F331" t="s">
        <v>49</v>
      </c>
      <c r="H331" t="s">
        <v>333</v>
      </c>
      <c r="I331">
        <f>17</f>
        <v>17</v>
      </c>
    </row>
    <row r="332" spans="2:9" ht="12.75">
      <c r="B332">
        <f t="shared" si="5"/>
        <v>280</v>
      </c>
      <c r="C332" s="2" t="s">
        <v>211</v>
      </c>
      <c r="F332" t="s">
        <v>155</v>
      </c>
      <c r="H332" t="s">
        <v>333</v>
      </c>
      <c r="I332">
        <f>12</f>
        <v>12</v>
      </c>
    </row>
    <row r="333" spans="2:9" ht="12.75">
      <c r="B333">
        <f t="shared" si="5"/>
        <v>281</v>
      </c>
      <c r="C333" s="2" t="s">
        <v>208</v>
      </c>
      <c r="F333" t="s">
        <v>145</v>
      </c>
      <c r="H333" t="s">
        <v>334</v>
      </c>
      <c r="I333">
        <f>7</f>
        <v>7</v>
      </c>
    </row>
    <row r="334" spans="2:9" ht="12.75">
      <c r="B334">
        <f t="shared" si="5"/>
        <v>282</v>
      </c>
      <c r="C334" s="2" t="s">
        <v>211</v>
      </c>
      <c r="F334" t="s">
        <v>113</v>
      </c>
      <c r="H334" t="s">
        <v>333</v>
      </c>
      <c r="I334">
        <f>6</f>
        <v>6</v>
      </c>
    </row>
    <row r="335" spans="2:9" ht="13.5" thickBot="1">
      <c r="B335">
        <f t="shared" si="5"/>
        <v>283</v>
      </c>
      <c r="C335" s="2" t="s">
        <v>208</v>
      </c>
      <c r="F335" t="s">
        <v>62</v>
      </c>
      <c r="H335" t="s">
        <v>334</v>
      </c>
      <c r="I335">
        <f>3</f>
        <v>3</v>
      </c>
    </row>
    <row r="336" spans="1:10" ht="12.75">
      <c r="A336" s="10">
        <v>50</v>
      </c>
      <c r="B336" s="10"/>
      <c r="C336" s="11"/>
      <c r="D336" s="11"/>
      <c r="E336" s="11"/>
      <c r="F336" s="10"/>
      <c r="G336" s="10"/>
      <c r="H336" s="10"/>
      <c r="I336" s="10"/>
      <c r="J336" s="10"/>
    </row>
    <row r="337" spans="1:10" ht="12.75">
      <c r="A337" s="8"/>
      <c r="B337" s="8">
        <f t="shared" si="5"/>
        <v>284</v>
      </c>
      <c r="C337" s="9" t="s">
        <v>208</v>
      </c>
      <c r="D337" s="9" t="s">
        <v>29</v>
      </c>
      <c r="E337" s="8"/>
      <c r="F337" s="8" t="s">
        <v>124</v>
      </c>
      <c r="G337" s="8" t="s">
        <v>128</v>
      </c>
      <c r="H337" s="8" t="s">
        <v>73</v>
      </c>
      <c r="I337" s="8">
        <f>45</f>
        <v>45</v>
      </c>
      <c r="J337" s="8"/>
    </row>
    <row r="338" spans="2:9" ht="12.75">
      <c r="B338">
        <f t="shared" si="5"/>
        <v>285</v>
      </c>
      <c r="C338" s="2" t="s">
        <v>208</v>
      </c>
      <c r="F338" t="s">
        <v>20</v>
      </c>
      <c r="H338" t="s">
        <v>361</v>
      </c>
      <c r="I338">
        <f>22</f>
        <v>22</v>
      </c>
    </row>
    <row r="339" spans="2:9" ht="12.75">
      <c r="B339">
        <f t="shared" si="5"/>
        <v>286</v>
      </c>
      <c r="C339" s="2" t="s">
        <v>208</v>
      </c>
      <c r="F339" t="s">
        <v>33</v>
      </c>
      <c r="H339" t="s">
        <v>334</v>
      </c>
      <c r="I339">
        <f>16</f>
        <v>16</v>
      </c>
    </row>
    <row r="340" spans="2:9" ht="13.5" thickBot="1">
      <c r="B340">
        <f t="shared" si="5"/>
        <v>287</v>
      </c>
      <c r="C340" s="2" t="s">
        <v>208</v>
      </c>
      <c r="F340" t="s">
        <v>152</v>
      </c>
      <c r="H340" t="s">
        <v>334</v>
      </c>
      <c r="I340">
        <f>10</f>
        <v>10</v>
      </c>
    </row>
    <row r="341" spans="1:10" ht="12.75">
      <c r="A341" s="10">
        <v>51</v>
      </c>
      <c r="B341" s="10"/>
      <c r="C341" s="11"/>
      <c r="D341" s="11"/>
      <c r="E341" s="11"/>
      <c r="F341" s="10"/>
      <c r="G341" s="10"/>
      <c r="H341" s="10"/>
      <c r="I341" s="10"/>
      <c r="J341" s="10"/>
    </row>
    <row r="342" spans="1:10" ht="12.75">
      <c r="A342" s="8"/>
      <c r="B342" s="8">
        <f t="shared" si="5"/>
        <v>288</v>
      </c>
      <c r="C342" s="9" t="s">
        <v>208</v>
      </c>
      <c r="D342" s="9"/>
      <c r="E342" s="8"/>
      <c r="F342" s="8" t="s">
        <v>130</v>
      </c>
      <c r="G342" s="8" t="s">
        <v>129</v>
      </c>
      <c r="H342" s="8" t="s">
        <v>382</v>
      </c>
      <c r="I342" s="8">
        <v>70</v>
      </c>
      <c r="J342" s="8"/>
    </row>
    <row r="343" spans="2:9" ht="13.5" thickBot="1">
      <c r="B343">
        <f t="shared" si="5"/>
        <v>289</v>
      </c>
      <c r="C343" s="2" t="s">
        <v>211</v>
      </c>
      <c r="F343" t="s">
        <v>63</v>
      </c>
      <c r="H343" t="s">
        <v>383</v>
      </c>
      <c r="I343">
        <f>12</f>
        <v>12</v>
      </c>
    </row>
    <row r="344" spans="1:10" ht="12.75">
      <c r="A344" s="10">
        <v>52</v>
      </c>
      <c r="B344" s="10"/>
      <c r="C344" s="11"/>
      <c r="D344" s="11"/>
      <c r="E344" s="11"/>
      <c r="F344" s="10"/>
      <c r="G344" s="10"/>
      <c r="H344" s="10"/>
      <c r="I344" s="10"/>
      <c r="J344" s="10"/>
    </row>
    <row r="345" spans="1:10" ht="12.75">
      <c r="A345" s="8"/>
      <c r="B345" s="8">
        <f t="shared" si="5"/>
        <v>290</v>
      </c>
      <c r="C345" s="9" t="s">
        <v>211</v>
      </c>
      <c r="D345" s="9"/>
      <c r="E345" s="8"/>
      <c r="F345" s="8" t="s">
        <v>22</v>
      </c>
      <c r="G345" s="8" t="s">
        <v>131</v>
      </c>
      <c r="H345" s="8" t="s">
        <v>73</v>
      </c>
      <c r="I345" s="8">
        <f>26</f>
        <v>26</v>
      </c>
      <c r="J345" s="8"/>
    </row>
    <row r="346" spans="2:9" ht="12.75">
      <c r="B346">
        <f t="shared" si="5"/>
        <v>291</v>
      </c>
      <c r="C346" s="2" t="s">
        <v>208</v>
      </c>
      <c r="F346" t="s">
        <v>27</v>
      </c>
      <c r="H346" t="s">
        <v>331</v>
      </c>
      <c r="I346">
        <f>39</f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6"/>
  <sheetViews>
    <sheetView workbookViewId="0" topLeftCell="A1">
      <selection activeCell="A2" sqref="A1:IV2"/>
    </sheetView>
  </sheetViews>
  <sheetFormatPr defaultColWidth="9.140625" defaultRowHeight="12.75"/>
  <cols>
    <col min="1" max="2" width="4.140625" style="0" customWidth="1"/>
    <col min="3" max="5" width="4.140625" style="2" customWidth="1"/>
    <col min="6" max="6" width="16.28125" style="0" customWidth="1"/>
    <col min="7" max="7" width="17.140625" style="0" customWidth="1"/>
    <col min="8" max="8" width="20.00390625" style="0" customWidth="1"/>
    <col min="9" max="10" width="4.140625" style="0" customWidth="1"/>
    <col min="11" max="11" width="5.140625" style="0" customWidth="1"/>
  </cols>
  <sheetData>
    <row r="1" spans="1:11" ht="12.75">
      <c r="A1" s="1" t="s">
        <v>384</v>
      </c>
      <c r="B1" s="1"/>
      <c r="F1" s="2"/>
      <c r="G1" s="2"/>
      <c r="I1" s="1"/>
      <c r="J1" s="1"/>
      <c r="K1" s="18"/>
    </row>
    <row r="2" spans="1:12" ht="13.5" thickBot="1">
      <c r="A2" s="3" t="s">
        <v>68</v>
      </c>
      <c r="B2" s="3"/>
      <c r="C2" s="4"/>
      <c r="D2" s="4"/>
      <c r="E2" s="4"/>
      <c r="F2" s="4"/>
      <c r="G2" s="4"/>
      <c r="H2" s="5"/>
      <c r="I2" s="3"/>
      <c r="J2" s="3"/>
      <c r="K2" s="18"/>
      <c r="L2" s="8"/>
    </row>
    <row r="3" spans="1:12" ht="13.5" thickBot="1">
      <c r="A3" s="6" t="s">
        <v>205</v>
      </c>
      <c r="B3" s="6" t="s">
        <v>206</v>
      </c>
      <c r="C3" s="6" t="s">
        <v>207</v>
      </c>
      <c r="D3" s="6" t="s">
        <v>327</v>
      </c>
      <c r="E3" s="6" t="s">
        <v>328</v>
      </c>
      <c r="F3" s="6" t="s">
        <v>64</v>
      </c>
      <c r="G3" s="7" t="s">
        <v>65</v>
      </c>
      <c r="H3" s="7" t="s">
        <v>66</v>
      </c>
      <c r="I3" s="7" t="s">
        <v>67</v>
      </c>
      <c r="J3" s="7" t="s">
        <v>326</v>
      </c>
      <c r="K3" s="18"/>
      <c r="L3" s="9"/>
    </row>
    <row r="4" spans="1:12" ht="12.75">
      <c r="A4" s="9">
        <v>1</v>
      </c>
      <c r="B4" s="9"/>
      <c r="C4" s="9"/>
      <c r="D4" s="9"/>
      <c r="E4" s="9"/>
      <c r="F4" s="9"/>
      <c r="G4" s="18"/>
      <c r="H4" s="18"/>
      <c r="I4" s="18"/>
      <c r="J4" s="18"/>
      <c r="K4" s="18"/>
      <c r="L4" s="9"/>
    </row>
    <row r="5" spans="2:11" ht="12.75">
      <c r="B5">
        <v>1</v>
      </c>
      <c r="C5" s="2" t="s">
        <v>211</v>
      </c>
      <c r="E5"/>
      <c r="F5" t="s">
        <v>217</v>
      </c>
      <c r="G5" t="s">
        <v>296</v>
      </c>
      <c r="H5" t="s">
        <v>73</v>
      </c>
      <c r="I5">
        <v>45</v>
      </c>
      <c r="K5" s="8"/>
    </row>
    <row r="6" spans="2:11" ht="12.75">
      <c r="B6">
        <f>IF(B5&gt;0,B5+1,B4+1)</f>
        <v>2</v>
      </c>
      <c r="C6" s="2" t="s">
        <v>208</v>
      </c>
      <c r="F6" t="s">
        <v>229</v>
      </c>
      <c r="H6" t="s">
        <v>178</v>
      </c>
      <c r="I6">
        <v>42</v>
      </c>
      <c r="K6" s="8"/>
    </row>
    <row r="7" spans="2:11" ht="12.75">
      <c r="B7">
        <f aca="true" t="shared" si="0" ref="B7:B70">IF(B6&gt;0,B6+1,B5+1)</f>
        <v>3</v>
      </c>
      <c r="C7" s="2" t="s">
        <v>211</v>
      </c>
      <c r="F7" t="s">
        <v>212</v>
      </c>
      <c r="H7" t="s">
        <v>219</v>
      </c>
      <c r="I7">
        <v>30</v>
      </c>
      <c r="K7" s="8"/>
    </row>
    <row r="8" spans="2:11" ht="12.75">
      <c r="B8">
        <f t="shared" si="0"/>
        <v>4</v>
      </c>
      <c r="C8" s="2" t="s">
        <v>208</v>
      </c>
      <c r="F8" t="s">
        <v>223</v>
      </c>
      <c r="H8" t="s">
        <v>215</v>
      </c>
      <c r="I8">
        <v>25</v>
      </c>
      <c r="K8" s="8"/>
    </row>
    <row r="9" spans="2:11" ht="12.75">
      <c r="B9">
        <f t="shared" si="0"/>
        <v>5</v>
      </c>
      <c r="C9" s="2" t="s">
        <v>208</v>
      </c>
      <c r="F9" t="s">
        <v>223</v>
      </c>
      <c r="H9" t="s">
        <v>172</v>
      </c>
      <c r="I9">
        <v>15</v>
      </c>
      <c r="K9" s="8"/>
    </row>
    <row r="10" spans="2:11" ht="12.75">
      <c r="B10">
        <f t="shared" si="0"/>
        <v>6</v>
      </c>
      <c r="C10" s="2" t="s">
        <v>211</v>
      </c>
      <c r="F10" t="s">
        <v>78</v>
      </c>
      <c r="H10" t="s">
        <v>220</v>
      </c>
      <c r="I10">
        <v>10</v>
      </c>
      <c r="K10" s="8"/>
    </row>
    <row r="11" spans="2:11" ht="12.75">
      <c r="B11">
        <f t="shared" si="0"/>
        <v>7</v>
      </c>
      <c r="C11" s="2" t="s">
        <v>208</v>
      </c>
      <c r="F11" t="s">
        <v>230</v>
      </c>
      <c r="H11" t="s">
        <v>172</v>
      </c>
      <c r="I11">
        <v>9</v>
      </c>
      <c r="K11" s="8"/>
    </row>
    <row r="12" spans="2:11" ht="12.75">
      <c r="B12">
        <f t="shared" si="0"/>
        <v>8</v>
      </c>
      <c r="C12" s="2" t="s">
        <v>211</v>
      </c>
      <c r="F12" t="s">
        <v>156</v>
      </c>
      <c r="H12" t="s">
        <v>220</v>
      </c>
      <c r="I12">
        <v>5</v>
      </c>
      <c r="K12" s="8"/>
    </row>
    <row r="13" spans="2:11" ht="12.75">
      <c r="B13">
        <f t="shared" si="0"/>
        <v>9</v>
      </c>
      <c r="C13" s="2" t="s">
        <v>208</v>
      </c>
      <c r="F13" t="s">
        <v>224</v>
      </c>
      <c r="H13" t="s">
        <v>216</v>
      </c>
      <c r="I13">
        <v>4</v>
      </c>
      <c r="K13" s="8"/>
    </row>
    <row r="14" spans="2:11" ht="12.75">
      <c r="B14">
        <f t="shared" si="0"/>
        <v>10</v>
      </c>
      <c r="C14" s="2" t="s">
        <v>208</v>
      </c>
      <c r="F14" t="s">
        <v>3</v>
      </c>
      <c r="H14" t="s">
        <v>221</v>
      </c>
      <c r="I14">
        <v>1</v>
      </c>
      <c r="K14" s="8"/>
    </row>
    <row r="15" spans="2:11" ht="13.5" thickBot="1">
      <c r="B15">
        <f t="shared" si="0"/>
        <v>11</v>
      </c>
      <c r="C15" s="2" t="s">
        <v>211</v>
      </c>
      <c r="F15" t="s">
        <v>78</v>
      </c>
      <c r="H15" t="s">
        <v>173</v>
      </c>
      <c r="I15">
        <v>18</v>
      </c>
      <c r="K15" s="8"/>
    </row>
    <row r="16" spans="1:11" ht="12.75">
      <c r="A16" s="10">
        <v>2</v>
      </c>
      <c r="B16" s="10"/>
      <c r="C16" s="11"/>
      <c r="D16" s="11"/>
      <c r="E16" s="11"/>
      <c r="F16" s="10"/>
      <c r="G16" s="10"/>
      <c r="H16" s="10"/>
      <c r="I16" s="10"/>
      <c r="J16" s="10"/>
      <c r="K16" s="8"/>
    </row>
    <row r="17" spans="1:11" ht="12.75">
      <c r="A17" s="8"/>
      <c r="B17" s="8">
        <f t="shared" si="0"/>
        <v>12</v>
      </c>
      <c r="C17" s="9" t="s">
        <v>211</v>
      </c>
      <c r="D17" s="9"/>
      <c r="E17" s="8"/>
      <c r="F17" s="8" t="s">
        <v>87</v>
      </c>
      <c r="G17" s="8" t="s">
        <v>296</v>
      </c>
      <c r="H17" s="8" t="s">
        <v>73</v>
      </c>
      <c r="I17" s="8">
        <v>18</v>
      </c>
      <c r="J17" s="8"/>
      <c r="K17" s="8"/>
    </row>
    <row r="18" spans="2:11" ht="13.5" thickBot="1">
      <c r="B18">
        <f t="shared" si="0"/>
        <v>13</v>
      </c>
      <c r="C18" s="2" t="s">
        <v>208</v>
      </c>
      <c r="F18" t="s">
        <v>234</v>
      </c>
      <c r="H18" t="s">
        <v>200</v>
      </c>
      <c r="I18">
        <v>9</v>
      </c>
      <c r="K18" s="8"/>
    </row>
    <row r="19" spans="1:11" ht="12.75">
      <c r="A19" s="10">
        <v>3</v>
      </c>
      <c r="B19" s="10"/>
      <c r="C19" s="11"/>
      <c r="D19" s="11"/>
      <c r="E19" s="11"/>
      <c r="F19" s="10"/>
      <c r="G19" s="10"/>
      <c r="H19" s="10"/>
      <c r="I19" s="10"/>
      <c r="J19" s="10"/>
      <c r="K19" s="8"/>
    </row>
    <row r="20" spans="1:11" ht="12.75">
      <c r="A20" s="8"/>
      <c r="B20" s="8">
        <f t="shared" si="0"/>
        <v>14</v>
      </c>
      <c r="C20" s="9" t="s">
        <v>211</v>
      </c>
      <c r="D20" s="9"/>
      <c r="E20" s="8"/>
      <c r="F20" s="8" t="s">
        <v>77</v>
      </c>
      <c r="G20" s="8" t="s">
        <v>103</v>
      </c>
      <c r="H20" s="8" t="s">
        <v>73</v>
      </c>
      <c r="I20" s="8">
        <v>40</v>
      </c>
      <c r="J20" s="8"/>
      <c r="K20" s="8"/>
    </row>
    <row r="21" spans="2:11" ht="12.75">
      <c r="B21">
        <f t="shared" si="0"/>
        <v>15</v>
      </c>
      <c r="C21" s="2" t="s">
        <v>208</v>
      </c>
      <c r="F21" t="s">
        <v>236</v>
      </c>
      <c r="G21" t="s">
        <v>0</v>
      </c>
      <c r="H21" t="s">
        <v>178</v>
      </c>
      <c r="I21">
        <v>30</v>
      </c>
      <c r="K21" s="8"/>
    </row>
    <row r="22" spans="2:11" ht="12.75">
      <c r="B22">
        <f t="shared" si="0"/>
        <v>16</v>
      </c>
      <c r="C22" s="2" t="s">
        <v>211</v>
      </c>
      <c r="F22" t="s">
        <v>6</v>
      </c>
      <c r="H22" t="s">
        <v>175</v>
      </c>
      <c r="I22">
        <v>5</v>
      </c>
      <c r="K22" s="8"/>
    </row>
    <row r="23" spans="2:11" ht="13.5" thickBot="1">
      <c r="B23">
        <f t="shared" si="0"/>
        <v>17</v>
      </c>
      <c r="C23" s="2" t="s">
        <v>208</v>
      </c>
      <c r="F23" t="s">
        <v>7</v>
      </c>
      <c r="H23" t="s">
        <v>172</v>
      </c>
      <c r="I23">
        <v>1</v>
      </c>
      <c r="K23" s="8"/>
    </row>
    <row r="24" spans="1:11" ht="12.75">
      <c r="A24" s="10">
        <v>4</v>
      </c>
      <c r="B24" s="10"/>
      <c r="C24" s="11"/>
      <c r="D24" s="11"/>
      <c r="E24" s="11"/>
      <c r="F24" s="10"/>
      <c r="G24" s="10"/>
      <c r="H24" s="10"/>
      <c r="I24" s="10"/>
      <c r="J24" s="10"/>
      <c r="K24" s="8"/>
    </row>
    <row r="25" spans="1:11" ht="12.75">
      <c r="A25" s="8"/>
      <c r="B25" s="8">
        <f t="shared" si="0"/>
        <v>18</v>
      </c>
      <c r="C25" s="9" t="s">
        <v>211</v>
      </c>
      <c r="D25" s="9"/>
      <c r="E25" s="8"/>
      <c r="F25" s="8" t="s">
        <v>88</v>
      </c>
      <c r="G25" s="8" t="s">
        <v>297</v>
      </c>
      <c r="H25" s="8" t="s">
        <v>73</v>
      </c>
      <c r="I25" s="8">
        <v>55</v>
      </c>
      <c r="J25" s="8"/>
      <c r="K25" s="8"/>
    </row>
    <row r="26" spans="2:11" ht="12.75">
      <c r="B26">
        <f t="shared" si="0"/>
        <v>19</v>
      </c>
      <c r="C26" s="2" t="s">
        <v>211</v>
      </c>
      <c r="F26" t="s">
        <v>237</v>
      </c>
      <c r="G26" t="s">
        <v>0</v>
      </c>
      <c r="H26" t="s">
        <v>175</v>
      </c>
      <c r="I26">
        <v>25</v>
      </c>
      <c r="K26" s="8"/>
    </row>
    <row r="27" spans="2:11" ht="12.75">
      <c r="B27">
        <f t="shared" si="0"/>
        <v>20</v>
      </c>
      <c r="C27" s="2" t="s">
        <v>208</v>
      </c>
      <c r="F27" t="s">
        <v>17</v>
      </c>
      <c r="H27" t="s">
        <v>241</v>
      </c>
      <c r="I27">
        <v>25</v>
      </c>
      <c r="K27" s="8"/>
    </row>
    <row r="28" spans="2:11" ht="13.5" thickBot="1">
      <c r="B28">
        <f t="shared" si="0"/>
        <v>21</v>
      </c>
      <c r="C28" s="2" t="s">
        <v>211</v>
      </c>
      <c r="F28" t="s">
        <v>243</v>
      </c>
      <c r="H28" t="s">
        <v>179</v>
      </c>
      <c r="I28">
        <v>7</v>
      </c>
      <c r="K28" s="8"/>
    </row>
    <row r="29" spans="1:11" ht="12.75">
      <c r="A29" s="10">
        <v>5</v>
      </c>
      <c r="B29" s="10"/>
      <c r="C29" s="11"/>
      <c r="D29" s="11"/>
      <c r="E29" s="11"/>
      <c r="F29" s="10"/>
      <c r="G29" s="10"/>
      <c r="H29" s="10"/>
      <c r="I29" s="10"/>
      <c r="J29" s="10"/>
      <c r="K29" s="8"/>
    </row>
    <row r="30" spans="1:11" ht="12.75">
      <c r="A30" s="8"/>
      <c r="B30" s="8">
        <f t="shared" si="0"/>
        <v>22</v>
      </c>
      <c r="C30" s="9" t="s">
        <v>211</v>
      </c>
      <c r="D30" s="9"/>
      <c r="E30" s="8"/>
      <c r="F30" s="8" t="s">
        <v>75</v>
      </c>
      <c r="G30" s="8" t="s">
        <v>297</v>
      </c>
      <c r="H30" s="8" t="s">
        <v>73</v>
      </c>
      <c r="I30" s="8">
        <v>35</v>
      </c>
      <c r="J30" s="8"/>
      <c r="K30" s="8"/>
    </row>
    <row r="31" spans="2:11" ht="12.75">
      <c r="B31">
        <f t="shared" si="0"/>
        <v>23</v>
      </c>
      <c r="C31" s="2" t="s">
        <v>208</v>
      </c>
      <c r="F31" t="s">
        <v>9</v>
      </c>
      <c r="G31" t="s">
        <v>0</v>
      </c>
      <c r="H31" t="s">
        <v>178</v>
      </c>
      <c r="I31">
        <v>35</v>
      </c>
      <c r="K31" s="8"/>
    </row>
    <row r="32" spans="2:11" ht="12.75">
      <c r="B32">
        <f t="shared" si="0"/>
        <v>24</v>
      </c>
      <c r="C32" s="2" t="s">
        <v>211</v>
      </c>
      <c r="F32" t="s">
        <v>149</v>
      </c>
      <c r="H32" t="s">
        <v>175</v>
      </c>
      <c r="I32">
        <v>9</v>
      </c>
      <c r="K32" s="8"/>
    </row>
    <row r="33" spans="2:11" ht="12.75">
      <c r="B33">
        <f t="shared" si="0"/>
        <v>25</v>
      </c>
      <c r="C33" s="2" t="s">
        <v>208</v>
      </c>
      <c r="F33" t="s">
        <v>7</v>
      </c>
      <c r="H33" t="s">
        <v>172</v>
      </c>
      <c r="I33">
        <v>3</v>
      </c>
      <c r="K33" s="8"/>
    </row>
    <row r="34" spans="2:11" ht="12.75">
      <c r="B34">
        <f t="shared" si="0"/>
        <v>26</v>
      </c>
      <c r="C34" s="2" t="s">
        <v>211</v>
      </c>
      <c r="F34" t="s">
        <v>217</v>
      </c>
      <c r="H34" t="s">
        <v>175</v>
      </c>
      <c r="I34">
        <v>2</v>
      </c>
      <c r="K34" s="8"/>
    </row>
    <row r="35" spans="2:11" ht="12.75">
      <c r="B35">
        <f t="shared" si="0"/>
        <v>27</v>
      </c>
      <c r="C35" s="2" t="s">
        <v>211</v>
      </c>
      <c r="F35" t="s">
        <v>242</v>
      </c>
      <c r="H35" t="s">
        <v>180</v>
      </c>
      <c r="I35">
        <v>30</v>
      </c>
      <c r="K35" s="8"/>
    </row>
    <row r="36" spans="2:11" ht="12.75">
      <c r="B36">
        <f t="shared" si="0"/>
        <v>28</v>
      </c>
      <c r="C36" s="2" t="s">
        <v>208</v>
      </c>
      <c r="F36" t="s">
        <v>246</v>
      </c>
      <c r="G36" t="s">
        <v>0</v>
      </c>
      <c r="H36" t="s">
        <v>244</v>
      </c>
      <c r="I36">
        <v>30</v>
      </c>
      <c r="K36" s="8"/>
    </row>
    <row r="37" spans="2:11" ht="12.75">
      <c r="B37">
        <f t="shared" si="0"/>
        <v>29</v>
      </c>
      <c r="C37" s="2" t="s">
        <v>208</v>
      </c>
      <c r="F37" t="s">
        <v>249</v>
      </c>
      <c r="H37" t="s">
        <v>245</v>
      </c>
      <c r="I37">
        <v>5</v>
      </c>
      <c r="K37" s="8"/>
    </row>
    <row r="38" spans="2:11" ht="12.75">
      <c r="B38">
        <f t="shared" si="0"/>
        <v>30</v>
      </c>
      <c r="C38" s="2" t="s">
        <v>208</v>
      </c>
      <c r="F38" t="s">
        <v>11</v>
      </c>
      <c r="H38" t="s">
        <v>245</v>
      </c>
      <c r="I38">
        <v>3</v>
      </c>
      <c r="K38" s="8"/>
    </row>
    <row r="39" spans="2:11" ht="12.75">
      <c r="B39">
        <f t="shared" si="0"/>
        <v>31</v>
      </c>
      <c r="C39" s="2" t="s">
        <v>211</v>
      </c>
      <c r="F39" t="s">
        <v>78</v>
      </c>
      <c r="H39" t="s">
        <v>180</v>
      </c>
      <c r="I39">
        <v>18</v>
      </c>
      <c r="K39" s="8"/>
    </row>
    <row r="40" spans="2:11" ht="12.75">
      <c r="B40">
        <f t="shared" si="0"/>
        <v>32</v>
      </c>
      <c r="C40" s="2" t="s">
        <v>211</v>
      </c>
      <c r="F40" t="s">
        <v>238</v>
      </c>
      <c r="H40" t="s">
        <v>248</v>
      </c>
      <c r="I40">
        <v>25</v>
      </c>
      <c r="K40" s="8"/>
    </row>
    <row r="41" spans="2:11" ht="12.75">
      <c r="B41">
        <f t="shared" si="0"/>
        <v>33</v>
      </c>
      <c r="C41" s="2" t="s">
        <v>211</v>
      </c>
      <c r="F41" t="s">
        <v>12</v>
      </c>
      <c r="H41" t="s">
        <v>174</v>
      </c>
      <c r="I41">
        <v>15</v>
      </c>
      <c r="K41" s="8"/>
    </row>
    <row r="42" spans="2:11" ht="13.5" thickBot="1">
      <c r="B42">
        <f t="shared" si="0"/>
        <v>34</v>
      </c>
      <c r="C42" s="2" t="s">
        <v>208</v>
      </c>
      <c r="F42" t="s">
        <v>247</v>
      </c>
      <c r="H42" t="s">
        <v>174</v>
      </c>
      <c r="I42">
        <v>15</v>
      </c>
      <c r="K42" s="8"/>
    </row>
    <row r="43" spans="1:11" ht="12.75">
      <c r="A43" s="10">
        <v>6</v>
      </c>
      <c r="B43" s="10"/>
      <c r="C43" s="11"/>
      <c r="D43" s="11"/>
      <c r="E43" s="11"/>
      <c r="F43" s="10"/>
      <c r="G43" s="10"/>
      <c r="H43" s="10"/>
      <c r="I43" s="10"/>
      <c r="J43" s="10"/>
      <c r="K43" s="8"/>
    </row>
    <row r="44" spans="1:11" ht="12.75">
      <c r="A44" s="8"/>
      <c r="B44" s="8">
        <f t="shared" si="0"/>
        <v>35</v>
      </c>
      <c r="C44" s="9" t="s">
        <v>208</v>
      </c>
      <c r="D44" s="9"/>
      <c r="E44" s="8"/>
      <c r="F44" s="8" t="s">
        <v>230</v>
      </c>
      <c r="G44" s="8" t="s">
        <v>298</v>
      </c>
      <c r="H44" s="8" t="s">
        <v>73</v>
      </c>
      <c r="I44" s="8">
        <v>50</v>
      </c>
      <c r="J44" s="8"/>
      <c r="K44" s="8"/>
    </row>
    <row r="45" spans="2:11" ht="12.75">
      <c r="B45">
        <f t="shared" si="0"/>
        <v>36</v>
      </c>
      <c r="C45" s="2" t="s">
        <v>211</v>
      </c>
      <c r="F45" t="s">
        <v>250</v>
      </c>
      <c r="H45" t="s">
        <v>175</v>
      </c>
      <c r="I45">
        <v>33</v>
      </c>
      <c r="K45" s="8"/>
    </row>
    <row r="46" spans="2:11" ht="12.75">
      <c r="B46">
        <f t="shared" si="0"/>
        <v>37</v>
      </c>
      <c r="C46" s="2" t="s">
        <v>208</v>
      </c>
      <c r="F46" t="s">
        <v>251</v>
      </c>
      <c r="H46" t="s">
        <v>311</v>
      </c>
      <c r="I46">
        <v>30</v>
      </c>
      <c r="K46" s="8"/>
    </row>
    <row r="47" spans="2:11" ht="12.75">
      <c r="B47">
        <f t="shared" si="0"/>
        <v>38</v>
      </c>
      <c r="C47" s="2" t="s">
        <v>211</v>
      </c>
      <c r="F47" t="s">
        <v>77</v>
      </c>
      <c r="H47" t="s">
        <v>312</v>
      </c>
      <c r="I47">
        <v>12</v>
      </c>
      <c r="K47" s="8"/>
    </row>
    <row r="48" spans="2:11" ht="12.75">
      <c r="B48">
        <f t="shared" si="0"/>
        <v>39</v>
      </c>
      <c r="C48" s="2" t="s">
        <v>208</v>
      </c>
      <c r="F48" t="s">
        <v>15</v>
      </c>
      <c r="H48" t="s">
        <v>313</v>
      </c>
      <c r="I48">
        <v>4</v>
      </c>
      <c r="K48" s="8"/>
    </row>
    <row r="49" spans="2:11" ht="12.75">
      <c r="B49">
        <f t="shared" si="0"/>
        <v>40</v>
      </c>
      <c r="C49" s="2" t="s">
        <v>211</v>
      </c>
      <c r="F49" t="s">
        <v>16</v>
      </c>
      <c r="H49" t="s">
        <v>312</v>
      </c>
      <c r="I49">
        <v>0.25</v>
      </c>
      <c r="K49" s="8"/>
    </row>
    <row r="50" spans="2:11" ht="12.75">
      <c r="B50">
        <f t="shared" si="0"/>
        <v>41</v>
      </c>
      <c r="C50" s="2" t="s">
        <v>211</v>
      </c>
      <c r="F50" t="s">
        <v>88</v>
      </c>
      <c r="H50" t="s">
        <v>232</v>
      </c>
      <c r="I50">
        <v>30</v>
      </c>
      <c r="K50" s="8"/>
    </row>
    <row r="51" spans="2:11" ht="12.75">
      <c r="B51">
        <f t="shared" si="0"/>
        <v>42</v>
      </c>
      <c r="C51" s="2" t="s">
        <v>208</v>
      </c>
      <c r="F51" t="s">
        <v>251</v>
      </c>
      <c r="H51" t="s">
        <v>181</v>
      </c>
      <c r="I51">
        <v>20</v>
      </c>
      <c r="K51" s="8"/>
    </row>
    <row r="52" spans="2:11" ht="12.75">
      <c r="B52">
        <f t="shared" si="0"/>
        <v>43</v>
      </c>
      <c r="C52" s="2" t="s">
        <v>211</v>
      </c>
      <c r="F52" t="s">
        <v>238</v>
      </c>
      <c r="H52" t="s">
        <v>179</v>
      </c>
      <c r="I52">
        <v>3</v>
      </c>
      <c r="K52" s="8"/>
    </row>
    <row r="53" spans="2:11" ht="12.75">
      <c r="B53">
        <f t="shared" si="0"/>
        <v>44</v>
      </c>
      <c r="C53" s="2" t="s">
        <v>211</v>
      </c>
      <c r="F53" t="s">
        <v>78</v>
      </c>
      <c r="H53" t="s">
        <v>182</v>
      </c>
      <c r="I53">
        <v>22</v>
      </c>
      <c r="K53" s="8"/>
    </row>
    <row r="54" spans="2:11" ht="12.75">
      <c r="B54">
        <f t="shared" si="0"/>
        <v>45</v>
      </c>
      <c r="C54" s="2" t="s">
        <v>211</v>
      </c>
      <c r="F54" t="s">
        <v>77</v>
      </c>
      <c r="H54" t="s">
        <v>182</v>
      </c>
      <c r="I54">
        <v>18</v>
      </c>
      <c r="K54" s="8"/>
    </row>
    <row r="55" spans="2:11" ht="12.75">
      <c r="B55">
        <f t="shared" si="0"/>
        <v>46</v>
      </c>
      <c r="C55" s="2" t="s">
        <v>211</v>
      </c>
      <c r="F55" t="s">
        <v>217</v>
      </c>
      <c r="H55" t="s">
        <v>183</v>
      </c>
      <c r="I55">
        <v>20</v>
      </c>
      <c r="K55" s="8"/>
    </row>
    <row r="56" spans="2:11" ht="13.5" thickBot="1">
      <c r="B56">
        <f t="shared" si="0"/>
        <v>47</v>
      </c>
      <c r="C56" s="2" t="s">
        <v>208</v>
      </c>
      <c r="F56" t="s">
        <v>17</v>
      </c>
      <c r="H56" t="s">
        <v>183</v>
      </c>
      <c r="I56">
        <v>18</v>
      </c>
      <c r="K56" s="8"/>
    </row>
    <row r="57" spans="1:11" ht="12.75">
      <c r="A57" s="10">
        <v>7</v>
      </c>
      <c r="B57" s="10"/>
      <c r="C57" s="11"/>
      <c r="D57" s="11"/>
      <c r="E57" s="11"/>
      <c r="F57" s="10"/>
      <c r="G57" s="10"/>
      <c r="H57" s="10"/>
      <c r="I57" s="10"/>
      <c r="J57" s="10"/>
      <c r="K57" s="8"/>
    </row>
    <row r="58" spans="1:11" ht="12.75">
      <c r="A58" s="8"/>
      <c r="B58" s="8">
        <f t="shared" si="0"/>
        <v>48</v>
      </c>
      <c r="C58" s="9" t="s">
        <v>211</v>
      </c>
      <c r="D58" s="9"/>
      <c r="E58" s="8"/>
      <c r="F58" s="8" t="s">
        <v>75</v>
      </c>
      <c r="G58" s="8" t="s">
        <v>299</v>
      </c>
      <c r="H58" s="8" t="s">
        <v>73</v>
      </c>
      <c r="I58" s="8">
        <v>70</v>
      </c>
      <c r="J58" s="8"/>
      <c r="K58" s="8"/>
    </row>
    <row r="59" spans="2:11" ht="12.75">
      <c r="B59">
        <f t="shared" si="0"/>
        <v>49</v>
      </c>
      <c r="C59" s="2" t="s">
        <v>208</v>
      </c>
      <c r="F59" t="s">
        <v>249</v>
      </c>
      <c r="H59" t="s">
        <v>178</v>
      </c>
      <c r="I59">
        <v>42</v>
      </c>
      <c r="K59" s="8"/>
    </row>
    <row r="60" spans="2:11" ht="12.75">
      <c r="B60">
        <f t="shared" si="0"/>
        <v>50</v>
      </c>
      <c r="C60" s="2" t="s">
        <v>211</v>
      </c>
      <c r="F60" t="s">
        <v>218</v>
      </c>
      <c r="H60" t="s">
        <v>209</v>
      </c>
      <c r="I60">
        <v>35</v>
      </c>
      <c r="K60" s="8"/>
    </row>
    <row r="61" spans="2:11" ht="12.75">
      <c r="B61">
        <f t="shared" si="0"/>
        <v>51</v>
      </c>
      <c r="C61" s="2" t="s">
        <v>211</v>
      </c>
      <c r="F61" t="s">
        <v>253</v>
      </c>
      <c r="H61" t="s">
        <v>175</v>
      </c>
      <c r="I61">
        <v>12</v>
      </c>
      <c r="K61" s="8"/>
    </row>
    <row r="62" spans="2:11" ht="12.75">
      <c r="B62">
        <f t="shared" si="0"/>
        <v>52</v>
      </c>
      <c r="C62" s="2" t="s">
        <v>211</v>
      </c>
      <c r="F62" t="s">
        <v>238</v>
      </c>
      <c r="H62" t="s">
        <v>175</v>
      </c>
      <c r="I62">
        <v>5</v>
      </c>
      <c r="K62" s="8"/>
    </row>
    <row r="63" spans="2:11" ht="12.75">
      <c r="B63">
        <f t="shared" si="0"/>
        <v>53</v>
      </c>
      <c r="C63" s="2" t="s">
        <v>208</v>
      </c>
      <c r="F63" t="s">
        <v>151</v>
      </c>
      <c r="H63" t="s">
        <v>172</v>
      </c>
      <c r="I63">
        <v>3</v>
      </c>
      <c r="K63" s="8"/>
    </row>
    <row r="64" spans="2:11" ht="12.75">
      <c r="B64">
        <f t="shared" si="0"/>
        <v>54</v>
      </c>
      <c r="C64" s="2" t="s">
        <v>211</v>
      </c>
      <c r="F64" t="s">
        <v>87</v>
      </c>
      <c r="H64" t="s">
        <v>175</v>
      </c>
      <c r="I64">
        <v>0.33</v>
      </c>
      <c r="K64" s="8"/>
    </row>
    <row r="65" spans="2:11" ht="13.5" thickBot="1">
      <c r="B65">
        <f t="shared" si="0"/>
        <v>55</v>
      </c>
      <c r="C65" s="2" t="s">
        <v>208</v>
      </c>
      <c r="F65" t="s">
        <v>153</v>
      </c>
      <c r="H65" t="s">
        <v>222</v>
      </c>
      <c r="I65">
        <v>35</v>
      </c>
      <c r="K65" s="8"/>
    </row>
    <row r="66" spans="1:11" ht="12.75">
      <c r="A66" s="10">
        <v>8</v>
      </c>
      <c r="B66" s="10"/>
      <c r="C66" s="11"/>
      <c r="D66" s="11"/>
      <c r="E66" s="11"/>
      <c r="F66" s="10"/>
      <c r="G66" s="10"/>
      <c r="H66" s="10"/>
      <c r="I66" s="10"/>
      <c r="J66" s="10"/>
      <c r="K66" s="8"/>
    </row>
    <row r="67" spans="1:11" ht="12.75">
      <c r="A67" s="8"/>
      <c r="B67" s="8">
        <f t="shared" si="0"/>
        <v>56</v>
      </c>
      <c r="C67" s="9" t="s">
        <v>211</v>
      </c>
      <c r="D67" s="9"/>
      <c r="E67" s="8"/>
      <c r="F67" s="8" t="s">
        <v>257</v>
      </c>
      <c r="G67" s="8" t="s">
        <v>300</v>
      </c>
      <c r="H67" s="8" t="s">
        <v>73</v>
      </c>
      <c r="I67" s="8">
        <v>36</v>
      </c>
      <c r="J67" s="8"/>
      <c r="K67" s="8"/>
    </row>
    <row r="68" spans="2:11" ht="12.75">
      <c r="B68">
        <f t="shared" si="0"/>
        <v>57</v>
      </c>
      <c r="C68" s="2" t="s">
        <v>208</v>
      </c>
      <c r="F68" t="s">
        <v>15</v>
      </c>
      <c r="H68" t="s">
        <v>178</v>
      </c>
      <c r="I68">
        <v>40</v>
      </c>
      <c r="K68" s="8"/>
    </row>
    <row r="69" spans="2:11" ht="12.75">
      <c r="B69">
        <f t="shared" si="0"/>
        <v>58</v>
      </c>
      <c r="C69" s="2" t="s">
        <v>208</v>
      </c>
      <c r="F69" t="s">
        <v>19</v>
      </c>
      <c r="H69" t="s">
        <v>172</v>
      </c>
      <c r="I69">
        <v>9</v>
      </c>
      <c r="K69" s="8"/>
    </row>
    <row r="70" spans="2:11" ht="12.75">
      <c r="B70">
        <f t="shared" si="0"/>
        <v>59</v>
      </c>
      <c r="C70" s="2" t="s">
        <v>211</v>
      </c>
      <c r="F70" t="s">
        <v>160</v>
      </c>
      <c r="H70" t="s">
        <v>175</v>
      </c>
      <c r="I70">
        <v>2</v>
      </c>
      <c r="K70" s="8"/>
    </row>
    <row r="71" spans="2:11" ht="13.5" thickBot="1">
      <c r="B71">
        <f aca="true" t="shared" si="1" ref="B71:B133">IF(B70&gt;0,B70+1,B69+1)</f>
        <v>60</v>
      </c>
      <c r="C71" s="2" t="s">
        <v>211</v>
      </c>
      <c r="F71" t="s">
        <v>87</v>
      </c>
      <c r="H71" t="s">
        <v>175</v>
      </c>
      <c r="I71">
        <v>21</v>
      </c>
      <c r="K71" s="8"/>
    </row>
    <row r="72" spans="1:11" ht="12.75">
      <c r="A72" s="10">
        <v>9</v>
      </c>
      <c r="B72" s="10"/>
      <c r="C72" s="11"/>
      <c r="D72" s="11"/>
      <c r="E72" s="11"/>
      <c r="F72" s="10"/>
      <c r="G72" s="10"/>
      <c r="H72" s="10"/>
      <c r="I72" s="10"/>
      <c r="J72" s="10"/>
      <c r="K72" s="8"/>
    </row>
    <row r="73" spans="1:11" ht="12.75">
      <c r="A73" s="8"/>
      <c r="B73" s="8">
        <f t="shared" si="1"/>
        <v>61</v>
      </c>
      <c r="C73" s="9" t="s">
        <v>211</v>
      </c>
      <c r="D73" s="9"/>
      <c r="E73" s="8"/>
      <c r="F73" s="8" t="s">
        <v>258</v>
      </c>
      <c r="G73" s="8" t="s">
        <v>301</v>
      </c>
      <c r="H73" s="8" t="s">
        <v>73</v>
      </c>
      <c r="I73" s="8">
        <v>40</v>
      </c>
      <c r="J73" s="8"/>
      <c r="K73" s="8"/>
    </row>
    <row r="74" spans="2:11" ht="12.75">
      <c r="B74">
        <f t="shared" si="1"/>
        <v>62</v>
      </c>
      <c r="C74" s="2" t="s">
        <v>208</v>
      </c>
      <c r="F74" t="s">
        <v>17</v>
      </c>
      <c r="H74" t="s">
        <v>178</v>
      </c>
      <c r="I74">
        <v>42</v>
      </c>
      <c r="K74" s="8"/>
    </row>
    <row r="75" spans="2:11" ht="12.75">
      <c r="B75">
        <f t="shared" si="1"/>
        <v>63</v>
      </c>
      <c r="C75" s="2" t="s">
        <v>211</v>
      </c>
      <c r="F75" t="s">
        <v>218</v>
      </c>
      <c r="H75" t="s">
        <v>184</v>
      </c>
      <c r="I75">
        <v>29</v>
      </c>
      <c r="K75" s="8"/>
    </row>
    <row r="76" spans="2:11" ht="12.75">
      <c r="B76">
        <f t="shared" si="1"/>
        <v>64</v>
      </c>
      <c r="C76" s="2" t="s">
        <v>208</v>
      </c>
      <c r="F76" t="s">
        <v>21</v>
      </c>
      <c r="H76" t="s">
        <v>222</v>
      </c>
      <c r="I76">
        <v>16</v>
      </c>
      <c r="K76" s="8"/>
    </row>
    <row r="77" spans="2:11" ht="12.75">
      <c r="B77">
        <f t="shared" si="1"/>
        <v>65</v>
      </c>
      <c r="C77" s="2" t="s">
        <v>211</v>
      </c>
      <c r="F77" t="s">
        <v>213</v>
      </c>
      <c r="H77" t="s">
        <v>185</v>
      </c>
      <c r="I77">
        <v>9</v>
      </c>
      <c r="K77" s="8"/>
    </row>
    <row r="78" spans="2:11" ht="13.5" thickBot="1">
      <c r="B78">
        <f t="shared" si="1"/>
        <v>66</v>
      </c>
      <c r="C78" s="2" t="s">
        <v>211</v>
      </c>
      <c r="F78" t="s">
        <v>212</v>
      </c>
      <c r="H78" t="s">
        <v>173</v>
      </c>
      <c r="I78">
        <v>14</v>
      </c>
      <c r="K78" s="8"/>
    </row>
    <row r="79" spans="1:11" ht="12.75">
      <c r="A79" s="10">
        <v>10</v>
      </c>
      <c r="B79" s="10"/>
      <c r="C79" s="11"/>
      <c r="D79" s="11"/>
      <c r="E79" s="11"/>
      <c r="F79" s="10"/>
      <c r="G79" s="10"/>
      <c r="H79" s="10"/>
      <c r="I79" s="10"/>
      <c r="J79" s="10"/>
      <c r="K79" s="8"/>
    </row>
    <row r="80" spans="1:11" ht="12.75">
      <c r="A80" s="8"/>
      <c r="B80" s="8">
        <f t="shared" si="1"/>
        <v>67</v>
      </c>
      <c r="C80" s="9" t="s">
        <v>208</v>
      </c>
      <c r="D80" s="9"/>
      <c r="E80" s="8"/>
      <c r="F80" s="8" t="s">
        <v>259</v>
      </c>
      <c r="G80" s="8" t="s">
        <v>301</v>
      </c>
      <c r="H80" s="8" t="s">
        <v>73</v>
      </c>
      <c r="I80" s="8">
        <v>52</v>
      </c>
      <c r="J80" s="8"/>
      <c r="K80" s="8"/>
    </row>
    <row r="81" spans="2:11" ht="12.75">
      <c r="B81">
        <f t="shared" si="1"/>
        <v>68</v>
      </c>
      <c r="C81" s="2" t="s">
        <v>211</v>
      </c>
      <c r="F81" t="s">
        <v>260</v>
      </c>
      <c r="H81" t="s">
        <v>175</v>
      </c>
      <c r="I81">
        <v>12</v>
      </c>
      <c r="K81" s="8"/>
    </row>
    <row r="82" spans="2:11" ht="13.5" thickBot="1">
      <c r="B82">
        <f t="shared" si="1"/>
        <v>69</v>
      </c>
      <c r="C82" s="2" t="s">
        <v>211</v>
      </c>
      <c r="F82" t="s">
        <v>87</v>
      </c>
      <c r="H82" t="s">
        <v>175</v>
      </c>
      <c r="I82">
        <v>7</v>
      </c>
      <c r="K82" s="8"/>
    </row>
    <row r="83" spans="1:11" ht="12.75">
      <c r="A83" s="10">
        <v>11</v>
      </c>
      <c r="B83" s="10"/>
      <c r="C83" s="11"/>
      <c r="D83" s="11"/>
      <c r="E83" s="11"/>
      <c r="F83" s="10"/>
      <c r="G83" s="10"/>
      <c r="H83" s="10"/>
      <c r="I83" s="10"/>
      <c r="J83" s="10"/>
      <c r="K83" s="8"/>
    </row>
    <row r="84" spans="1:11" ht="12.75">
      <c r="A84" s="8"/>
      <c r="B84" s="8">
        <f t="shared" si="1"/>
        <v>70</v>
      </c>
      <c r="C84" s="9" t="s">
        <v>211</v>
      </c>
      <c r="D84" s="9"/>
      <c r="E84" s="8"/>
      <c r="F84" s="8" t="s">
        <v>88</v>
      </c>
      <c r="G84" s="8" t="s">
        <v>86</v>
      </c>
      <c r="H84" s="8" t="s">
        <v>73</v>
      </c>
      <c r="I84" s="8">
        <v>23</v>
      </c>
      <c r="J84" s="8"/>
      <c r="K84" s="8"/>
    </row>
    <row r="85" spans="2:11" ht="13.5" thickBot="1">
      <c r="B85">
        <f t="shared" si="1"/>
        <v>71</v>
      </c>
      <c r="C85" s="2" t="s">
        <v>208</v>
      </c>
      <c r="F85" t="s">
        <v>261</v>
      </c>
      <c r="H85" t="s">
        <v>178</v>
      </c>
      <c r="I85">
        <v>27</v>
      </c>
      <c r="K85" s="8"/>
    </row>
    <row r="86" spans="1:11" ht="12.75">
      <c r="A86" s="10">
        <v>12</v>
      </c>
      <c r="B86" s="10"/>
      <c r="C86" s="11"/>
      <c r="D86" s="11"/>
      <c r="E86" s="11"/>
      <c r="F86" s="10"/>
      <c r="G86" s="10"/>
      <c r="H86" s="10"/>
      <c r="I86" s="10"/>
      <c r="J86" s="10"/>
      <c r="K86" s="8"/>
    </row>
    <row r="87" spans="1:11" ht="12.75">
      <c r="A87" s="8"/>
      <c r="B87" s="8">
        <f t="shared" si="1"/>
        <v>72</v>
      </c>
      <c r="C87" s="9" t="s">
        <v>211</v>
      </c>
      <c r="D87" s="9"/>
      <c r="E87" s="8"/>
      <c r="F87" s="8" t="s">
        <v>262</v>
      </c>
      <c r="G87" s="8" t="s">
        <v>301</v>
      </c>
      <c r="H87" s="8" t="s">
        <v>73</v>
      </c>
      <c r="I87" s="8">
        <v>40</v>
      </c>
      <c r="J87" s="8"/>
      <c r="K87" s="8"/>
    </row>
    <row r="88" spans="2:11" ht="12.75">
      <c r="B88">
        <f t="shared" si="1"/>
        <v>73</v>
      </c>
      <c r="C88" s="2" t="s">
        <v>208</v>
      </c>
      <c r="F88" t="s">
        <v>17</v>
      </c>
      <c r="H88" t="s">
        <v>178</v>
      </c>
      <c r="I88">
        <v>42</v>
      </c>
      <c r="K88" s="8"/>
    </row>
    <row r="89" spans="2:11" ht="12.75">
      <c r="B89">
        <f t="shared" si="1"/>
        <v>74</v>
      </c>
      <c r="C89" s="2" t="s">
        <v>208</v>
      </c>
      <c r="F89" t="s">
        <v>247</v>
      </c>
      <c r="H89" t="s">
        <v>172</v>
      </c>
      <c r="I89">
        <v>20</v>
      </c>
      <c r="K89" s="8"/>
    </row>
    <row r="90" spans="2:11" ht="12.75">
      <c r="B90">
        <f t="shared" si="1"/>
        <v>75</v>
      </c>
      <c r="C90" s="2" t="s">
        <v>211</v>
      </c>
      <c r="F90" t="s">
        <v>23</v>
      </c>
      <c r="H90" t="s">
        <v>175</v>
      </c>
      <c r="I90">
        <v>16</v>
      </c>
      <c r="K90" s="8"/>
    </row>
    <row r="91" spans="2:11" ht="12.75">
      <c r="B91">
        <f t="shared" si="1"/>
        <v>76</v>
      </c>
      <c r="C91" s="2" t="s">
        <v>208</v>
      </c>
      <c r="F91" t="s">
        <v>17</v>
      </c>
      <c r="H91" t="s">
        <v>172</v>
      </c>
      <c r="I91">
        <v>14</v>
      </c>
      <c r="K91" s="8"/>
    </row>
    <row r="92" spans="2:11" ht="12.75">
      <c r="B92">
        <f t="shared" si="1"/>
        <v>77</v>
      </c>
      <c r="C92" s="2" t="s">
        <v>211</v>
      </c>
      <c r="F92" t="s">
        <v>78</v>
      </c>
      <c r="H92" t="s">
        <v>175</v>
      </c>
      <c r="I92">
        <v>9</v>
      </c>
      <c r="K92" s="8"/>
    </row>
    <row r="93" spans="2:11" ht="12.75">
      <c r="B93">
        <f t="shared" si="1"/>
        <v>78</v>
      </c>
      <c r="C93" s="2" t="s">
        <v>211</v>
      </c>
      <c r="F93" t="s">
        <v>238</v>
      </c>
      <c r="H93" t="s">
        <v>175</v>
      </c>
      <c r="I93">
        <v>4</v>
      </c>
      <c r="K93" s="8"/>
    </row>
    <row r="94" spans="2:11" ht="12.75">
      <c r="B94">
        <f t="shared" si="1"/>
        <v>79</v>
      </c>
      <c r="C94" s="2" t="s">
        <v>211</v>
      </c>
      <c r="F94" t="s">
        <v>264</v>
      </c>
      <c r="H94" t="s">
        <v>175</v>
      </c>
      <c r="I94">
        <v>2</v>
      </c>
      <c r="K94" s="8"/>
    </row>
    <row r="95" spans="2:11" ht="12.75">
      <c r="B95">
        <f t="shared" si="1"/>
        <v>80</v>
      </c>
      <c r="C95" s="2" t="s">
        <v>208</v>
      </c>
      <c r="F95" t="s">
        <v>263</v>
      </c>
      <c r="H95" t="s">
        <v>210</v>
      </c>
      <c r="I95">
        <v>62</v>
      </c>
      <c r="K95" s="8"/>
    </row>
    <row r="96" spans="2:11" ht="12.75">
      <c r="B96">
        <f t="shared" si="1"/>
        <v>81</v>
      </c>
      <c r="C96" s="2" t="s">
        <v>211</v>
      </c>
      <c r="F96" t="s">
        <v>264</v>
      </c>
      <c r="H96" t="s">
        <v>173</v>
      </c>
      <c r="I96">
        <v>21</v>
      </c>
      <c r="K96" s="8"/>
    </row>
    <row r="97" spans="2:11" ht="13.5" thickBot="1">
      <c r="B97">
        <f t="shared" si="1"/>
        <v>82</v>
      </c>
      <c r="C97" s="2" t="s">
        <v>208</v>
      </c>
      <c r="F97" t="s">
        <v>152</v>
      </c>
      <c r="H97" t="s">
        <v>174</v>
      </c>
      <c r="I97">
        <v>22</v>
      </c>
      <c r="K97" s="8"/>
    </row>
    <row r="98" spans="1:11" ht="12.75">
      <c r="A98" s="10">
        <v>13</v>
      </c>
      <c r="B98" s="10"/>
      <c r="C98" s="11"/>
      <c r="D98" s="11"/>
      <c r="E98" s="11"/>
      <c r="F98" s="10"/>
      <c r="G98" s="10"/>
      <c r="H98" s="10"/>
      <c r="I98" s="10"/>
      <c r="J98" s="10"/>
      <c r="K98" s="8"/>
    </row>
    <row r="99" spans="1:11" ht="12.75">
      <c r="A99" s="8"/>
      <c r="B99" s="8">
        <f t="shared" si="1"/>
        <v>83</v>
      </c>
      <c r="C99" s="9" t="s">
        <v>211</v>
      </c>
      <c r="D99" s="9"/>
      <c r="E99" s="8"/>
      <c r="F99" s="8" t="s">
        <v>265</v>
      </c>
      <c r="G99" s="8"/>
      <c r="H99" s="8" t="s">
        <v>73</v>
      </c>
      <c r="I99" s="8">
        <v>35</v>
      </c>
      <c r="J99" s="8"/>
      <c r="K99" s="8"/>
    </row>
    <row r="100" spans="2:11" ht="12.75">
      <c r="B100">
        <f t="shared" si="1"/>
        <v>84</v>
      </c>
      <c r="C100" s="2" t="s">
        <v>208</v>
      </c>
      <c r="F100" t="s">
        <v>17</v>
      </c>
      <c r="H100" t="s">
        <v>178</v>
      </c>
      <c r="I100">
        <v>35</v>
      </c>
      <c r="K100" s="8"/>
    </row>
    <row r="101" spans="2:11" ht="12.75">
      <c r="B101">
        <f t="shared" si="1"/>
        <v>85</v>
      </c>
      <c r="C101" s="2" t="s">
        <v>208</v>
      </c>
      <c r="F101" t="s">
        <v>225</v>
      </c>
      <c r="H101" t="s">
        <v>172</v>
      </c>
      <c r="I101">
        <v>12</v>
      </c>
      <c r="K101" s="8"/>
    </row>
    <row r="102" spans="2:11" ht="12.75">
      <c r="B102">
        <f t="shared" si="1"/>
        <v>86</v>
      </c>
      <c r="C102" s="2" t="s">
        <v>208</v>
      </c>
      <c r="F102" t="s">
        <v>252</v>
      </c>
      <c r="H102" t="s">
        <v>172</v>
      </c>
      <c r="I102">
        <v>6</v>
      </c>
      <c r="K102" s="8"/>
    </row>
    <row r="103" spans="2:11" ht="13.5" thickBot="1">
      <c r="B103">
        <f t="shared" si="1"/>
        <v>87</v>
      </c>
      <c r="C103" s="2" t="s">
        <v>211</v>
      </c>
      <c r="F103" t="s">
        <v>165</v>
      </c>
      <c r="H103" t="s">
        <v>175</v>
      </c>
      <c r="I103">
        <v>1</v>
      </c>
      <c r="K103" s="8"/>
    </row>
    <row r="104" spans="1:11" ht="12.75">
      <c r="A104" s="10">
        <v>14</v>
      </c>
      <c r="B104" s="10"/>
      <c r="C104" s="11"/>
      <c r="D104" s="11"/>
      <c r="E104" s="11"/>
      <c r="F104" s="10"/>
      <c r="G104" s="10"/>
      <c r="H104" s="10"/>
      <c r="I104" s="10"/>
      <c r="J104" s="10"/>
      <c r="K104" s="8"/>
    </row>
    <row r="105" spans="1:11" ht="12.75">
      <c r="A105" s="8"/>
      <c r="B105" s="8">
        <f t="shared" si="1"/>
        <v>88</v>
      </c>
      <c r="C105" s="9" t="s">
        <v>208</v>
      </c>
      <c r="D105" s="9" t="s">
        <v>29</v>
      </c>
      <c r="E105" s="8"/>
      <c r="F105" s="8" t="s">
        <v>230</v>
      </c>
      <c r="G105" s="8" t="s">
        <v>79</v>
      </c>
      <c r="H105" s="8"/>
      <c r="I105" s="8">
        <v>50</v>
      </c>
      <c r="J105" s="8"/>
      <c r="K105" s="8"/>
    </row>
    <row r="106" spans="2:11" ht="12.75">
      <c r="B106">
        <f t="shared" si="1"/>
        <v>89</v>
      </c>
      <c r="C106" s="2" t="s">
        <v>211</v>
      </c>
      <c r="F106" t="s">
        <v>165</v>
      </c>
      <c r="H106" t="s">
        <v>175</v>
      </c>
      <c r="I106">
        <v>25</v>
      </c>
      <c r="K106" s="8"/>
    </row>
    <row r="107" spans="2:11" ht="12.75">
      <c r="B107">
        <f t="shared" si="1"/>
        <v>90</v>
      </c>
      <c r="C107" s="2" t="s">
        <v>208</v>
      </c>
      <c r="F107" t="s">
        <v>252</v>
      </c>
      <c r="H107" t="s">
        <v>186</v>
      </c>
      <c r="I107">
        <v>18</v>
      </c>
      <c r="K107" s="8"/>
    </row>
    <row r="108" spans="2:11" ht="12.75">
      <c r="B108">
        <f t="shared" si="1"/>
        <v>91</v>
      </c>
      <c r="C108" s="2" t="s">
        <v>208</v>
      </c>
      <c r="F108" t="s">
        <v>15</v>
      </c>
      <c r="H108" t="s">
        <v>187</v>
      </c>
      <c r="I108">
        <v>1</v>
      </c>
      <c r="K108" s="8"/>
    </row>
    <row r="109" spans="2:11" ht="12.75">
      <c r="B109">
        <f t="shared" si="1"/>
        <v>92</v>
      </c>
      <c r="C109" s="2" t="s">
        <v>211</v>
      </c>
      <c r="F109" t="s">
        <v>113</v>
      </c>
      <c r="H109" t="s">
        <v>185</v>
      </c>
      <c r="I109">
        <v>2</v>
      </c>
      <c r="K109" s="8"/>
    </row>
    <row r="110" spans="2:11" ht="12.75">
      <c r="B110">
        <f t="shared" si="1"/>
        <v>93</v>
      </c>
      <c r="C110" s="2" t="s">
        <v>208</v>
      </c>
      <c r="F110" t="s">
        <v>225</v>
      </c>
      <c r="H110" t="s">
        <v>233</v>
      </c>
      <c r="I110">
        <v>27</v>
      </c>
      <c r="K110" s="8"/>
    </row>
    <row r="111" spans="2:11" ht="12.75">
      <c r="B111">
        <f t="shared" si="1"/>
        <v>94</v>
      </c>
      <c r="C111" s="2" t="s">
        <v>211</v>
      </c>
      <c r="F111" t="s">
        <v>88</v>
      </c>
      <c r="H111" t="s">
        <v>227</v>
      </c>
      <c r="I111">
        <v>5</v>
      </c>
      <c r="K111" s="8"/>
    </row>
    <row r="112" spans="2:11" ht="13.5" thickBot="1">
      <c r="B112">
        <f t="shared" si="1"/>
        <v>95</v>
      </c>
      <c r="C112" s="2" t="s">
        <v>208</v>
      </c>
      <c r="F112" t="s">
        <v>17</v>
      </c>
      <c r="H112" t="s">
        <v>228</v>
      </c>
      <c r="I112">
        <v>2</v>
      </c>
      <c r="K112" s="8"/>
    </row>
    <row r="113" spans="1:11" ht="12.75">
      <c r="A113" s="10">
        <v>15</v>
      </c>
      <c r="B113" s="10"/>
      <c r="C113" s="11"/>
      <c r="D113" s="11"/>
      <c r="E113" s="11"/>
      <c r="F113" s="10"/>
      <c r="G113" s="10"/>
      <c r="H113" s="10"/>
      <c r="I113" s="10"/>
      <c r="J113" s="10"/>
      <c r="K113" s="8"/>
    </row>
    <row r="114" spans="1:11" ht="12.75">
      <c r="A114" s="8"/>
      <c r="B114" s="8">
        <f t="shared" si="1"/>
        <v>96</v>
      </c>
      <c r="C114" s="9" t="s">
        <v>211</v>
      </c>
      <c r="D114" s="9"/>
      <c r="E114" s="8"/>
      <c r="F114" s="8" t="s">
        <v>266</v>
      </c>
      <c r="G114" s="8" t="s">
        <v>302</v>
      </c>
      <c r="H114" s="8" t="s">
        <v>73</v>
      </c>
      <c r="I114" s="8">
        <v>32</v>
      </c>
      <c r="J114" s="8"/>
      <c r="K114" s="8"/>
    </row>
    <row r="115" spans="2:11" ht="12.75">
      <c r="B115">
        <f t="shared" si="1"/>
        <v>97</v>
      </c>
      <c r="C115" s="2" t="s">
        <v>208</v>
      </c>
      <c r="F115" t="s">
        <v>30</v>
      </c>
      <c r="H115" t="s">
        <v>178</v>
      </c>
      <c r="I115">
        <v>25</v>
      </c>
      <c r="K115" s="8"/>
    </row>
    <row r="116" spans="2:11" ht="12.75">
      <c r="B116">
        <f t="shared" si="1"/>
        <v>98</v>
      </c>
      <c r="C116" s="2" t="s">
        <v>211</v>
      </c>
      <c r="F116" t="s">
        <v>238</v>
      </c>
      <c r="H116" t="s">
        <v>175</v>
      </c>
      <c r="I116">
        <v>7</v>
      </c>
      <c r="K116" s="8"/>
    </row>
    <row r="117" spans="2:11" ht="12.75">
      <c r="B117">
        <f t="shared" si="1"/>
        <v>99</v>
      </c>
      <c r="C117" s="2" t="s">
        <v>211</v>
      </c>
      <c r="F117" t="s">
        <v>218</v>
      </c>
      <c r="H117" t="s">
        <v>175</v>
      </c>
      <c r="I117">
        <v>4</v>
      </c>
      <c r="K117" s="8"/>
    </row>
    <row r="118" spans="2:11" ht="12.75">
      <c r="B118">
        <f t="shared" si="1"/>
        <v>100</v>
      </c>
      <c r="C118" s="2" t="s">
        <v>211</v>
      </c>
      <c r="F118" t="s">
        <v>31</v>
      </c>
      <c r="H118" t="s">
        <v>180</v>
      </c>
      <c r="I118">
        <v>25</v>
      </c>
      <c r="K118" s="8"/>
    </row>
    <row r="119" spans="2:11" ht="12.75">
      <c r="B119">
        <f t="shared" si="1"/>
        <v>101</v>
      </c>
      <c r="C119" s="2" t="s">
        <v>208</v>
      </c>
      <c r="F119" t="s">
        <v>249</v>
      </c>
      <c r="H119" t="s">
        <v>188</v>
      </c>
      <c r="I119">
        <v>25</v>
      </c>
      <c r="K119" s="8"/>
    </row>
    <row r="120" spans="2:11" ht="13.5" thickBot="1">
      <c r="B120">
        <f t="shared" si="1"/>
        <v>102</v>
      </c>
      <c r="C120" s="2" t="s">
        <v>211</v>
      </c>
      <c r="F120" t="s">
        <v>87</v>
      </c>
      <c r="H120" t="s">
        <v>189</v>
      </c>
      <c r="I120">
        <v>0.67</v>
      </c>
      <c r="K120" s="8"/>
    </row>
    <row r="121" spans="1:11" ht="12.75">
      <c r="A121" s="10">
        <v>16</v>
      </c>
      <c r="B121" s="10"/>
      <c r="C121" s="11"/>
      <c r="D121" s="11"/>
      <c r="E121" s="11"/>
      <c r="F121" s="10"/>
      <c r="G121" s="10"/>
      <c r="H121" s="10"/>
      <c r="I121" s="10"/>
      <c r="J121" s="10"/>
      <c r="K121" s="8"/>
    </row>
    <row r="122" spans="1:11" ht="12.75">
      <c r="A122" s="8"/>
      <c r="B122" s="8">
        <f t="shared" si="1"/>
        <v>103</v>
      </c>
      <c r="C122" s="9" t="s">
        <v>211</v>
      </c>
      <c r="D122" s="9"/>
      <c r="E122" s="8"/>
      <c r="F122" s="8" t="s">
        <v>156</v>
      </c>
      <c r="G122" s="8" t="s">
        <v>303</v>
      </c>
      <c r="H122" s="8" t="s">
        <v>73</v>
      </c>
      <c r="I122" s="8">
        <v>37</v>
      </c>
      <c r="J122" s="8"/>
      <c r="K122" s="8"/>
    </row>
    <row r="123" spans="2:11" ht="12.75">
      <c r="B123">
        <f t="shared" si="1"/>
        <v>104</v>
      </c>
      <c r="C123" s="2" t="s">
        <v>208</v>
      </c>
      <c r="F123" t="s">
        <v>267</v>
      </c>
      <c r="H123" t="s">
        <v>178</v>
      </c>
      <c r="I123">
        <v>22</v>
      </c>
      <c r="K123" s="8"/>
    </row>
    <row r="124" spans="2:11" ht="12.75">
      <c r="B124">
        <f t="shared" si="1"/>
        <v>105</v>
      </c>
      <c r="C124" s="2" t="s">
        <v>208</v>
      </c>
      <c r="F124" t="s">
        <v>33</v>
      </c>
      <c r="H124" t="s">
        <v>172</v>
      </c>
      <c r="I124">
        <v>6</v>
      </c>
      <c r="K124" s="8"/>
    </row>
    <row r="125" spans="2:11" ht="13.5" thickBot="1">
      <c r="B125">
        <f t="shared" si="1"/>
        <v>106</v>
      </c>
      <c r="C125" s="2" t="s">
        <v>211</v>
      </c>
      <c r="F125" t="s">
        <v>218</v>
      </c>
      <c r="H125" t="s">
        <v>173</v>
      </c>
      <c r="I125">
        <v>18</v>
      </c>
      <c r="K125" s="8"/>
    </row>
    <row r="126" spans="1:11" ht="12.75">
      <c r="A126" s="10">
        <v>17</v>
      </c>
      <c r="B126" s="10"/>
      <c r="C126" s="11"/>
      <c r="D126" s="11"/>
      <c r="E126" s="11"/>
      <c r="F126" s="10"/>
      <c r="G126" s="10"/>
      <c r="H126" s="10"/>
      <c r="I126" s="10"/>
      <c r="J126" s="10"/>
      <c r="K126" s="8"/>
    </row>
    <row r="127" spans="1:11" ht="12.75">
      <c r="A127" s="8"/>
      <c r="B127" s="8">
        <f t="shared" si="1"/>
        <v>107</v>
      </c>
      <c r="C127" s="9" t="s">
        <v>211</v>
      </c>
      <c r="D127" s="9"/>
      <c r="E127" s="8"/>
      <c r="F127" s="8" t="s">
        <v>88</v>
      </c>
      <c r="G127" s="8" t="s">
        <v>90</v>
      </c>
      <c r="H127" s="8" t="s">
        <v>73</v>
      </c>
      <c r="I127" s="8">
        <v>45</v>
      </c>
      <c r="J127" s="8"/>
      <c r="K127" s="8"/>
    </row>
    <row r="128" spans="2:11" ht="12.75">
      <c r="B128">
        <f t="shared" si="1"/>
        <v>108</v>
      </c>
      <c r="C128" s="2" t="s">
        <v>208</v>
      </c>
      <c r="F128" t="s">
        <v>9</v>
      </c>
      <c r="H128" t="s">
        <v>178</v>
      </c>
      <c r="I128">
        <v>30</v>
      </c>
      <c r="K128" s="8"/>
    </row>
    <row r="129" spans="2:11" ht="12.75">
      <c r="B129">
        <f t="shared" si="1"/>
        <v>109</v>
      </c>
      <c r="C129" s="2" t="s">
        <v>211</v>
      </c>
      <c r="F129" t="s">
        <v>212</v>
      </c>
      <c r="H129" t="s">
        <v>175</v>
      </c>
      <c r="I129">
        <v>12</v>
      </c>
      <c r="K129" s="8"/>
    </row>
    <row r="130" spans="2:11" ht="12.75">
      <c r="B130">
        <f t="shared" si="1"/>
        <v>110</v>
      </c>
      <c r="C130" s="2" t="s">
        <v>211</v>
      </c>
      <c r="F130" t="s">
        <v>238</v>
      </c>
      <c r="H130" t="s">
        <v>175</v>
      </c>
      <c r="I130">
        <v>10</v>
      </c>
      <c r="K130" s="8"/>
    </row>
    <row r="131" spans="2:11" ht="12.75">
      <c r="B131">
        <f t="shared" si="1"/>
        <v>111</v>
      </c>
      <c r="C131" s="2" t="s">
        <v>211</v>
      </c>
      <c r="F131" t="s">
        <v>268</v>
      </c>
      <c r="H131" t="s">
        <v>175</v>
      </c>
      <c r="I131">
        <v>3</v>
      </c>
      <c r="K131" s="8"/>
    </row>
    <row r="132" spans="2:11" ht="12.75">
      <c r="B132">
        <f t="shared" si="1"/>
        <v>112</v>
      </c>
      <c r="C132" s="2" t="s">
        <v>208</v>
      </c>
      <c r="F132" t="s">
        <v>36</v>
      </c>
      <c r="H132" t="s">
        <v>172</v>
      </c>
      <c r="I132">
        <v>1</v>
      </c>
      <c r="K132" s="8"/>
    </row>
    <row r="133" spans="2:11" ht="13.5" thickBot="1">
      <c r="B133">
        <f t="shared" si="1"/>
        <v>113</v>
      </c>
      <c r="C133" s="2" t="s">
        <v>208</v>
      </c>
      <c r="F133" t="s">
        <v>15</v>
      </c>
      <c r="H133" t="s">
        <v>190</v>
      </c>
      <c r="I133">
        <v>50</v>
      </c>
      <c r="K133" s="8"/>
    </row>
    <row r="134" spans="1:11" ht="12.75">
      <c r="A134" s="10">
        <v>18</v>
      </c>
      <c r="B134" s="10"/>
      <c r="C134" s="11"/>
      <c r="D134" s="11"/>
      <c r="E134" s="11"/>
      <c r="F134" s="10"/>
      <c r="G134" s="10"/>
      <c r="H134" s="10"/>
      <c r="I134" s="10"/>
      <c r="J134" s="10"/>
      <c r="K134" s="8"/>
    </row>
    <row r="135" spans="1:11" ht="12.75">
      <c r="A135" s="8"/>
      <c r="B135" s="8">
        <f aca="true" t="shared" si="2" ref="B135:B198">IF(B134&gt;0,B134+1,B133+1)</f>
        <v>114</v>
      </c>
      <c r="C135" s="9" t="s">
        <v>208</v>
      </c>
      <c r="D135" s="9" t="s">
        <v>29</v>
      </c>
      <c r="E135" s="8"/>
      <c r="F135" s="8" t="s">
        <v>269</v>
      </c>
      <c r="G135" s="8" t="s">
        <v>304</v>
      </c>
      <c r="H135" s="8" t="s">
        <v>73</v>
      </c>
      <c r="I135" s="8">
        <v>45</v>
      </c>
      <c r="J135" s="8"/>
      <c r="K135" s="8"/>
    </row>
    <row r="136" spans="2:11" ht="12.75">
      <c r="B136">
        <f t="shared" si="2"/>
        <v>115</v>
      </c>
      <c r="C136" s="2" t="s">
        <v>211</v>
      </c>
      <c r="D136" s="2" t="s">
        <v>29</v>
      </c>
      <c r="F136" t="s">
        <v>270</v>
      </c>
      <c r="H136" t="s">
        <v>175</v>
      </c>
      <c r="I136">
        <v>24</v>
      </c>
      <c r="K136" s="8"/>
    </row>
    <row r="137" spans="2:11" ht="12.75">
      <c r="B137">
        <f t="shared" si="2"/>
        <v>116</v>
      </c>
      <c r="C137" s="2" t="s">
        <v>208</v>
      </c>
      <c r="F137" t="s">
        <v>271</v>
      </c>
      <c r="H137" t="s">
        <v>172</v>
      </c>
      <c r="I137">
        <v>18</v>
      </c>
      <c r="K137" s="8"/>
    </row>
    <row r="138" spans="2:11" ht="12.75">
      <c r="B138">
        <f t="shared" si="2"/>
        <v>117</v>
      </c>
      <c r="C138" s="2" t="s">
        <v>208</v>
      </c>
      <c r="F138" t="s">
        <v>272</v>
      </c>
      <c r="H138" t="s">
        <v>172</v>
      </c>
      <c r="I138">
        <v>15</v>
      </c>
      <c r="K138" s="8"/>
    </row>
    <row r="139" spans="2:11" ht="12.75">
      <c r="B139">
        <f t="shared" si="2"/>
        <v>118</v>
      </c>
      <c r="C139" s="2" t="s">
        <v>211</v>
      </c>
      <c r="F139" t="s">
        <v>273</v>
      </c>
      <c r="H139" t="s">
        <v>175</v>
      </c>
      <c r="I139">
        <v>12</v>
      </c>
      <c r="K139" s="8"/>
    </row>
    <row r="140" spans="2:11" ht="12.75">
      <c r="B140">
        <f t="shared" si="2"/>
        <v>119</v>
      </c>
      <c r="C140" s="2" t="s">
        <v>211</v>
      </c>
      <c r="F140" t="s">
        <v>274</v>
      </c>
      <c r="H140" t="s">
        <v>175</v>
      </c>
      <c r="I140">
        <v>10</v>
      </c>
      <c r="K140" s="8"/>
    </row>
    <row r="141" spans="2:11" ht="12.75">
      <c r="B141">
        <f t="shared" si="2"/>
        <v>120</v>
      </c>
      <c r="C141" s="2" t="s">
        <v>211</v>
      </c>
      <c r="F141" t="s">
        <v>275</v>
      </c>
      <c r="H141" t="s">
        <v>175</v>
      </c>
      <c r="I141">
        <v>8</v>
      </c>
      <c r="K141" s="8"/>
    </row>
    <row r="142" spans="2:11" ht="12.75">
      <c r="B142">
        <f t="shared" si="2"/>
        <v>121</v>
      </c>
      <c r="C142" s="2" t="s">
        <v>211</v>
      </c>
      <c r="F142" t="s">
        <v>23</v>
      </c>
      <c r="H142" t="s">
        <v>173</v>
      </c>
      <c r="I142">
        <v>35</v>
      </c>
      <c r="K142" s="8"/>
    </row>
    <row r="143" spans="2:11" ht="13.5" thickBot="1">
      <c r="B143">
        <f t="shared" si="2"/>
        <v>122</v>
      </c>
      <c r="C143" s="2" t="s">
        <v>208</v>
      </c>
      <c r="F143" t="s">
        <v>7</v>
      </c>
      <c r="H143" t="s">
        <v>174</v>
      </c>
      <c r="I143">
        <v>16</v>
      </c>
      <c r="K143" s="8"/>
    </row>
    <row r="144" spans="1:11" ht="12.75">
      <c r="A144" s="10">
        <v>19</v>
      </c>
      <c r="B144" s="10"/>
      <c r="C144" s="11"/>
      <c r="D144" s="11"/>
      <c r="E144" s="11"/>
      <c r="F144" s="10"/>
      <c r="G144" s="10"/>
      <c r="H144" s="10"/>
      <c r="I144" s="10"/>
      <c r="J144" s="10"/>
      <c r="K144" s="8"/>
    </row>
    <row r="145" spans="1:11" ht="12.75">
      <c r="A145" s="8"/>
      <c r="B145" s="8">
        <f t="shared" si="2"/>
        <v>123</v>
      </c>
      <c r="C145" s="9" t="s">
        <v>208</v>
      </c>
      <c r="D145" s="9"/>
      <c r="E145" s="8"/>
      <c r="F145" s="8" t="s">
        <v>223</v>
      </c>
      <c r="G145" s="8" t="s">
        <v>93</v>
      </c>
      <c r="H145" s="8" t="s">
        <v>73</v>
      </c>
      <c r="I145" s="8">
        <v>42</v>
      </c>
      <c r="J145" s="8"/>
      <c r="K145" s="8"/>
    </row>
    <row r="146" spans="2:11" ht="12.75">
      <c r="B146">
        <f t="shared" si="2"/>
        <v>124</v>
      </c>
      <c r="C146" s="2" t="s">
        <v>211</v>
      </c>
      <c r="F146" t="s">
        <v>87</v>
      </c>
      <c r="H146" t="s">
        <v>175</v>
      </c>
      <c r="I146">
        <v>12</v>
      </c>
      <c r="K146" s="8"/>
    </row>
    <row r="147" spans="2:11" ht="12.75">
      <c r="B147">
        <f t="shared" si="2"/>
        <v>125</v>
      </c>
      <c r="C147" s="2" t="s">
        <v>208</v>
      </c>
      <c r="F147" t="s">
        <v>15</v>
      </c>
      <c r="H147" t="s">
        <v>172</v>
      </c>
      <c r="I147">
        <v>15</v>
      </c>
      <c r="K147" s="8"/>
    </row>
    <row r="148" spans="2:11" ht="12.75">
      <c r="B148">
        <f t="shared" si="2"/>
        <v>126</v>
      </c>
      <c r="C148" s="2" t="s">
        <v>208</v>
      </c>
      <c r="F148" t="s">
        <v>21</v>
      </c>
      <c r="H148" t="s">
        <v>172</v>
      </c>
      <c r="I148">
        <v>8</v>
      </c>
      <c r="K148" s="8"/>
    </row>
    <row r="149" spans="2:11" ht="13.5" thickBot="1">
      <c r="B149">
        <f t="shared" si="2"/>
        <v>127</v>
      </c>
      <c r="C149" s="2" t="s">
        <v>208</v>
      </c>
      <c r="F149" t="s">
        <v>33</v>
      </c>
      <c r="H149" t="s">
        <v>172</v>
      </c>
      <c r="I149">
        <v>3</v>
      </c>
      <c r="K149" s="8"/>
    </row>
    <row r="150" spans="1:11" ht="12.75">
      <c r="A150" s="10">
        <v>20</v>
      </c>
      <c r="B150" s="10"/>
      <c r="C150" s="11"/>
      <c r="D150" s="11"/>
      <c r="E150" s="11"/>
      <c r="F150" s="10"/>
      <c r="G150" s="10"/>
      <c r="H150" s="10"/>
      <c r="I150" s="10"/>
      <c r="J150" s="10"/>
      <c r="K150" s="8"/>
    </row>
    <row r="151" spans="1:11" ht="12.75">
      <c r="A151" s="8"/>
      <c r="B151" s="8">
        <f t="shared" si="2"/>
        <v>128</v>
      </c>
      <c r="C151" s="9" t="s">
        <v>211</v>
      </c>
      <c r="D151" s="9"/>
      <c r="E151" s="8"/>
      <c r="F151" s="8" t="s">
        <v>276</v>
      </c>
      <c r="G151" s="8" t="s">
        <v>304</v>
      </c>
      <c r="H151" s="8" t="s">
        <v>73</v>
      </c>
      <c r="I151" s="8">
        <v>28</v>
      </c>
      <c r="J151" s="8"/>
      <c r="K151" s="8"/>
    </row>
    <row r="152" spans="2:11" ht="12.75">
      <c r="B152">
        <f t="shared" si="2"/>
        <v>129</v>
      </c>
      <c r="C152" s="2" t="s">
        <v>211</v>
      </c>
      <c r="F152" t="s">
        <v>242</v>
      </c>
      <c r="H152" t="s">
        <v>173</v>
      </c>
      <c r="I152">
        <v>25</v>
      </c>
      <c r="K152" s="8"/>
    </row>
    <row r="153" spans="2:11" ht="12.75">
      <c r="B153">
        <f t="shared" si="2"/>
        <v>130</v>
      </c>
      <c r="C153" s="2" t="s">
        <v>211</v>
      </c>
      <c r="F153" t="s">
        <v>237</v>
      </c>
      <c r="H153" t="s">
        <v>173</v>
      </c>
      <c r="I153">
        <v>15</v>
      </c>
      <c r="K153" s="8"/>
    </row>
    <row r="154" spans="2:11" ht="13.5" thickBot="1">
      <c r="B154">
        <f t="shared" si="2"/>
        <v>131</v>
      </c>
      <c r="C154" s="2" t="s">
        <v>208</v>
      </c>
      <c r="F154" t="s">
        <v>223</v>
      </c>
      <c r="H154" t="s">
        <v>174</v>
      </c>
      <c r="I154">
        <v>21</v>
      </c>
      <c r="K154" s="8"/>
    </row>
    <row r="155" spans="1:11" ht="12.75">
      <c r="A155" s="10">
        <v>21</v>
      </c>
      <c r="B155" s="10"/>
      <c r="C155" s="11"/>
      <c r="D155" s="11"/>
      <c r="E155" s="11"/>
      <c r="F155" s="10"/>
      <c r="G155" s="10"/>
      <c r="H155" s="10"/>
      <c r="I155" s="10"/>
      <c r="J155" s="10"/>
      <c r="K155" s="8"/>
    </row>
    <row r="156" spans="1:11" ht="12.75">
      <c r="A156" s="8"/>
      <c r="B156" s="8">
        <f t="shared" si="2"/>
        <v>132</v>
      </c>
      <c r="C156" s="9" t="s">
        <v>211</v>
      </c>
      <c r="D156" s="9"/>
      <c r="E156" s="8"/>
      <c r="F156" s="8" t="s">
        <v>242</v>
      </c>
      <c r="G156" s="8" t="s">
        <v>305</v>
      </c>
      <c r="H156" s="8" t="s">
        <v>73</v>
      </c>
      <c r="I156" s="8">
        <v>73</v>
      </c>
      <c r="J156" s="8"/>
      <c r="K156" s="8"/>
    </row>
    <row r="157" spans="2:11" ht="12.75">
      <c r="B157">
        <f t="shared" si="2"/>
        <v>133</v>
      </c>
      <c r="C157" s="2" t="s">
        <v>211</v>
      </c>
      <c r="F157" t="s">
        <v>191</v>
      </c>
      <c r="H157" t="s">
        <v>175</v>
      </c>
      <c r="I157">
        <v>39</v>
      </c>
      <c r="K157" s="8"/>
    </row>
    <row r="158" spans="2:11" ht="12.75">
      <c r="B158">
        <f t="shared" si="2"/>
        <v>134</v>
      </c>
      <c r="C158" s="2" t="s">
        <v>208</v>
      </c>
      <c r="F158" t="s">
        <v>44</v>
      </c>
      <c r="H158" t="s">
        <v>192</v>
      </c>
      <c r="I158">
        <v>25</v>
      </c>
      <c r="K158" s="8"/>
    </row>
    <row r="159" spans="2:11" ht="12.75">
      <c r="B159">
        <f t="shared" si="2"/>
        <v>135</v>
      </c>
      <c r="C159" s="2" t="s">
        <v>208</v>
      </c>
      <c r="F159" t="s">
        <v>230</v>
      </c>
      <c r="H159" t="s">
        <v>193</v>
      </c>
      <c r="I159">
        <v>10</v>
      </c>
      <c r="K159" s="8"/>
    </row>
    <row r="160" spans="2:11" ht="12.75">
      <c r="B160">
        <f t="shared" si="2"/>
        <v>136</v>
      </c>
      <c r="C160" s="2" t="s">
        <v>211</v>
      </c>
      <c r="F160" t="s">
        <v>159</v>
      </c>
      <c r="H160" t="s">
        <v>194</v>
      </c>
      <c r="I160">
        <v>6</v>
      </c>
      <c r="K160" s="8"/>
    </row>
    <row r="161" spans="2:11" ht="12.75">
      <c r="B161">
        <f t="shared" si="2"/>
        <v>137</v>
      </c>
      <c r="C161" s="2" t="s">
        <v>211</v>
      </c>
      <c r="F161" t="s">
        <v>277</v>
      </c>
      <c r="H161" t="s">
        <v>194</v>
      </c>
      <c r="I161">
        <v>1</v>
      </c>
      <c r="K161" s="8"/>
    </row>
    <row r="162" spans="2:11" ht="12.75">
      <c r="B162">
        <f t="shared" si="2"/>
        <v>138</v>
      </c>
      <c r="C162" s="2" t="s">
        <v>211</v>
      </c>
      <c r="F162" t="s">
        <v>88</v>
      </c>
      <c r="H162" t="s">
        <v>173</v>
      </c>
      <c r="I162">
        <v>16</v>
      </c>
      <c r="K162" s="8"/>
    </row>
    <row r="163" spans="2:11" ht="13.5" thickBot="1">
      <c r="B163">
        <f t="shared" si="2"/>
        <v>139</v>
      </c>
      <c r="C163" s="2" t="s">
        <v>208</v>
      </c>
      <c r="F163" t="s">
        <v>7</v>
      </c>
      <c r="H163" t="s">
        <v>174</v>
      </c>
      <c r="I163">
        <v>16</v>
      </c>
      <c r="K163" s="8"/>
    </row>
    <row r="164" spans="1:11" ht="12.75">
      <c r="A164" s="10">
        <v>22</v>
      </c>
      <c r="B164" s="10"/>
      <c r="C164" s="11"/>
      <c r="D164" s="11"/>
      <c r="E164" s="11"/>
      <c r="F164" s="10"/>
      <c r="G164" s="10"/>
      <c r="H164" s="10"/>
      <c r="I164" s="10"/>
      <c r="J164" s="10"/>
      <c r="K164" s="8"/>
    </row>
    <row r="165" spans="1:11" ht="12.75">
      <c r="A165" s="8"/>
      <c r="B165" s="8">
        <f t="shared" si="2"/>
        <v>140</v>
      </c>
      <c r="C165" s="9" t="s">
        <v>211</v>
      </c>
      <c r="D165" s="9"/>
      <c r="E165" s="8"/>
      <c r="F165" s="8" t="s">
        <v>254</v>
      </c>
      <c r="G165" s="8" t="s">
        <v>305</v>
      </c>
      <c r="H165" s="8" t="s">
        <v>73</v>
      </c>
      <c r="I165" s="8">
        <v>54</v>
      </c>
      <c r="J165" s="8"/>
      <c r="K165" s="8"/>
    </row>
    <row r="166" spans="2:11" ht="12.75">
      <c r="B166">
        <f t="shared" si="2"/>
        <v>141</v>
      </c>
      <c r="C166" s="2" t="s">
        <v>211</v>
      </c>
      <c r="F166" t="s">
        <v>23</v>
      </c>
      <c r="H166" t="s">
        <v>175</v>
      </c>
      <c r="I166">
        <v>19</v>
      </c>
      <c r="K166" s="8"/>
    </row>
    <row r="167" spans="2:11" ht="12.75">
      <c r="B167">
        <f t="shared" si="2"/>
        <v>142</v>
      </c>
      <c r="C167" s="2" t="s">
        <v>208</v>
      </c>
      <c r="F167" t="s">
        <v>154</v>
      </c>
      <c r="H167" t="s">
        <v>172</v>
      </c>
      <c r="I167">
        <v>15</v>
      </c>
      <c r="K167" s="8"/>
    </row>
    <row r="168" spans="2:11" ht="12.75">
      <c r="B168">
        <f t="shared" si="2"/>
        <v>143</v>
      </c>
      <c r="C168" s="2" t="s">
        <v>211</v>
      </c>
      <c r="F168" t="s">
        <v>75</v>
      </c>
      <c r="H168" t="s">
        <v>175</v>
      </c>
      <c r="I168">
        <v>12</v>
      </c>
      <c r="K168" s="8"/>
    </row>
    <row r="169" spans="2:11" ht="13.5" thickBot="1">
      <c r="B169">
        <f t="shared" si="2"/>
        <v>144</v>
      </c>
      <c r="C169" s="2" t="s">
        <v>211</v>
      </c>
      <c r="F169" t="s">
        <v>87</v>
      </c>
      <c r="H169" t="s">
        <v>175</v>
      </c>
      <c r="I169">
        <v>8</v>
      </c>
      <c r="K169" s="8"/>
    </row>
    <row r="170" spans="1:11" ht="12.75">
      <c r="A170" s="10">
        <v>23</v>
      </c>
      <c r="B170" s="10"/>
      <c r="C170" s="11"/>
      <c r="D170" s="11"/>
      <c r="E170" s="11"/>
      <c r="F170" s="10"/>
      <c r="G170" s="10"/>
      <c r="H170" s="10"/>
      <c r="I170" s="10"/>
      <c r="J170" s="10"/>
      <c r="K170" s="8"/>
    </row>
    <row r="171" spans="1:11" ht="12.75">
      <c r="A171" s="8"/>
      <c r="B171" s="8">
        <f t="shared" si="2"/>
        <v>145</v>
      </c>
      <c r="C171" s="9" t="s">
        <v>211</v>
      </c>
      <c r="D171" s="9"/>
      <c r="E171" s="8"/>
      <c r="F171" s="8" t="s">
        <v>254</v>
      </c>
      <c r="G171" s="8" t="s">
        <v>97</v>
      </c>
      <c r="H171" s="8" t="s">
        <v>73</v>
      </c>
      <c r="I171" s="8">
        <v>40</v>
      </c>
      <c r="J171" s="8"/>
      <c r="K171" s="8"/>
    </row>
    <row r="172" spans="2:11" ht="12.75">
      <c r="B172">
        <f t="shared" si="2"/>
        <v>146</v>
      </c>
      <c r="C172" s="2" t="s">
        <v>208</v>
      </c>
      <c r="F172" t="s">
        <v>17</v>
      </c>
      <c r="H172" t="s">
        <v>178</v>
      </c>
      <c r="I172">
        <v>26</v>
      </c>
      <c r="K172" s="8"/>
    </row>
    <row r="173" spans="2:11" ht="13.5" thickBot="1">
      <c r="B173">
        <f t="shared" si="2"/>
        <v>147</v>
      </c>
      <c r="C173" s="2" t="s">
        <v>211</v>
      </c>
      <c r="F173" t="s">
        <v>88</v>
      </c>
      <c r="H173" t="s">
        <v>173</v>
      </c>
      <c r="I173">
        <v>20</v>
      </c>
      <c r="K173" s="8"/>
    </row>
    <row r="174" spans="1:11" ht="12.75">
      <c r="A174" s="10">
        <v>24</v>
      </c>
      <c r="B174" s="10"/>
      <c r="C174" s="11"/>
      <c r="D174" s="11"/>
      <c r="E174" s="11"/>
      <c r="F174" s="10"/>
      <c r="G174" s="10"/>
      <c r="H174" s="10"/>
      <c r="I174" s="10"/>
      <c r="J174" s="10"/>
      <c r="K174" s="8"/>
    </row>
    <row r="175" spans="1:11" ht="12.75">
      <c r="A175" s="8"/>
      <c r="B175" s="8">
        <f t="shared" si="2"/>
        <v>148</v>
      </c>
      <c r="C175" s="9" t="s">
        <v>208</v>
      </c>
      <c r="D175" s="9" t="s">
        <v>29</v>
      </c>
      <c r="E175" s="8"/>
      <c r="F175" s="8" t="s">
        <v>99</v>
      </c>
      <c r="G175" s="8" t="s">
        <v>304</v>
      </c>
      <c r="H175" s="8" t="s">
        <v>73</v>
      </c>
      <c r="I175" s="8">
        <v>30</v>
      </c>
      <c r="J175" s="8"/>
      <c r="K175" s="8"/>
    </row>
    <row r="176" spans="2:11" ht="12.75">
      <c r="B176">
        <f t="shared" si="2"/>
        <v>149</v>
      </c>
      <c r="C176" s="2" t="s">
        <v>208</v>
      </c>
      <c r="F176" t="s">
        <v>47</v>
      </c>
      <c r="H176" t="s">
        <v>195</v>
      </c>
      <c r="I176">
        <v>15</v>
      </c>
      <c r="K176" s="8"/>
    </row>
    <row r="177" spans="2:11" ht="12.75">
      <c r="B177">
        <f t="shared" si="2"/>
        <v>150</v>
      </c>
      <c r="C177" s="2" t="s">
        <v>208</v>
      </c>
      <c r="F177" t="s">
        <v>33</v>
      </c>
      <c r="H177" t="s">
        <v>195</v>
      </c>
      <c r="I177">
        <v>13</v>
      </c>
      <c r="K177" s="8"/>
    </row>
    <row r="178" spans="2:11" ht="12.75">
      <c r="B178">
        <f t="shared" si="2"/>
        <v>151</v>
      </c>
      <c r="C178" s="2" t="s">
        <v>208</v>
      </c>
      <c r="F178" t="s">
        <v>48</v>
      </c>
      <c r="H178" t="s">
        <v>195</v>
      </c>
      <c r="I178">
        <v>10</v>
      </c>
      <c r="K178" s="8"/>
    </row>
    <row r="179" spans="2:11" ht="13.5" thickBot="1">
      <c r="B179">
        <f t="shared" si="2"/>
        <v>152</v>
      </c>
      <c r="C179" s="2" t="s">
        <v>208</v>
      </c>
      <c r="F179" t="s">
        <v>278</v>
      </c>
      <c r="H179" t="s">
        <v>172</v>
      </c>
      <c r="I179">
        <v>1</v>
      </c>
      <c r="K179" s="8"/>
    </row>
    <row r="180" spans="1:11" ht="12.75">
      <c r="A180" s="10">
        <v>25</v>
      </c>
      <c r="B180" s="10"/>
      <c r="C180" s="11"/>
      <c r="D180" s="11"/>
      <c r="E180" s="11"/>
      <c r="F180" s="10"/>
      <c r="G180" s="10"/>
      <c r="H180" s="10"/>
      <c r="I180" s="10"/>
      <c r="J180" s="10"/>
      <c r="K180" s="8"/>
    </row>
    <row r="181" spans="1:11" ht="12.75">
      <c r="A181" s="8"/>
      <c r="B181" s="8">
        <f t="shared" si="2"/>
        <v>153</v>
      </c>
      <c r="C181" s="9" t="s">
        <v>211</v>
      </c>
      <c r="D181" s="9"/>
      <c r="E181" s="8"/>
      <c r="F181" s="8" t="s">
        <v>254</v>
      </c>
      <c r="G181" s="8" t="s">
        <v>306</v>
      </c>
      <c r="H181" s="8" t="s">
        <v>73</v>
      </c>
      <c r="I181" s="8">
        <v>40</v>
      </c>
      <c r="J181" s="8"/>
      <c r="K181" s="8"/>
    </row>
    <row r="182" spans="2:11" ht="12.75">
      <c r="B182">
        <f t="shared" si="2"/>
        <v>154</v>
      </c>
      <c r="C182" s="2" t="s">
        <v>208</v>
      </c>
      <c r="F182" t="s">
        <v>17</v>
      </c>
      <c r="H182" t="s">
        <v>178</v>
      </c>
      <c r="I182">
        <v>42</v>
      </c>
      <c r="K182" s="8"/>
    </row>
    <row r="183" spans="2:11" ht="12.75">
      <c r="B183">
        <f t="shared" si="2"/>
        <v>155</v>
      </c>
      <c r="C183" s="2" t="s">
        <v>211</v>
      </c>
      <c r="F183" t="s">
        <v>237</v>
      </c>
      <c r="H183" t="s">
        <v>180</v>
      </c>
      <c r="I183">
        <v>16</v>
      </c>
      <c r="K183" s="8"/>
    </row>
    <row r="184" spans="2:11" ht="12.75">
      <c r="B184">
        <f t="shared" si="2"/>
        <v>156</v>
      </c>
      <c r="C184" s="2" t="s">
        <v>211</v>
      </c>
      <c r="F184" t="s">
        <v>16</v>
      </c>
      <c r="H184" t="s">
        <v>175</v>
      </c>
      <c r="I184">
        <v>4</v>
      </c>
      <c r="K184" s="8"/>
    </row>
    <row r="185" spans="2:11" ht="13.5" thickBot="1">
      <c r="B185">
        <f t="shared" si="2"/>
        <v>157</v>
      </c>
      <c r="C185" s="2" t="s">
        <v>211</v>
      </c>
      <c r="F185" t="s">
        <v>260</v>
      </c>
      <c r="H185" t="s">
        <v>185</v>
      </c>
      <c r="I185">
        <v>9</v>
      </c>
      <c r="K185" s="8"/>
    </row>
    <row r="186" spans="1:11" ht="12.75">
      <c r="A186" s="10">
        <v>26</v>
      </c>
      <c r="B186" s="10"/>
      <c r="C186" s="11"/>
      <c r="D186" s="11"/>
      <c r="E186" s="11"/>
      <c r="F186" s="10"/>
      <c r="G186" s="10"/>
      <c r="H186" s="10"/>
      <c r="I186" s="10"/>
      <c r="J186" s="10"/>
      <c r="K186" s="8"/>
    </row>
    <row r="187" spans="1:11" ht="12.75">
      <c r="A187" s="8"/>
      <c r="B187" s="8">
        <f t="shared" si="2"/>
        <v>158</v>
      </c>
      <c r="C187" s="9" t="s">
        <v>208</v>
      </c>
      <c r="D187" s="9"/>
      <c r="E187" s="8"/>
      <c r="F187" s="8" t="s">
        <v>231</v>
      </c>
      <c r="G187" s="8" t="s">
        <v>102</v>
      </c>
      <c r="H187" s="8" t="s">
        <v>73</v>
      </c>
      <c r="I187" s="8">
        <v>38</v>
      </c>
      <c r="J187" s="8"/>
      <c r="K187" s="8"/>
    </row>
    <row r="188" spans="2:11" ht="12.75">
      <c r="B188">
        <f t="shared" si="2"/>
        <v>159</v>
      </c>
      <c r="C188" s="2" t="s">
        <v>211</v>
      </c>
      <c r="F188" t="s">
        <v>212</v>
      </c>
      <c r="H188" t="s">
        <v>175</v>
      </c>
      <c r="I188">
        <v>16</v>
      </c>
      <c r="K188" s="8"/>
    </row>
    <row r="189" spans="2:11" ht="12.75">
      <c r="B189">
        <f t="shared" si="2"/>
        <v>160</v>
      </c>
      <c r="C189" s="2" t="s">
        <v>211</v>
      </c>
      <c r="F189" t="s">
        <v>238</v>
      </c>
      <c r="H189" t="s">
        <v>175</v>
      </c>
      <c r="I189">
        <v>11</v>
      </c>
      <c r="K189" s="8"/>
    </row>
    <row r="190" spans="2:11" ht="13.5" thickBot="1">
      <c r="B190">
        <f t="shared" si="2"/>
        <v>161</v>
      </c>
      <c r="C190" s="2" t="s">
        <v>208</v>
      </c>
      <c r="F190" t="s">
        <v>33</v>
      </c>
      <c r="H190" t="s">
        <v>172</v>
      </c>
      <c r="I190">
        <v>9</v>
      </c>
      <c r="K190" s="8"/>
    </row>
    <row r="191" spans="1:11" ht="12.75">
      <c r="A191" s="10">
        <v>27</v>
      </c>
      <c r="B191" s="10"/>
      <c r="C191" s="11"/>
      <c r="D191" s="11"/>
      <c r="E191" s="11"/>
      <c r="F191" s="10"/>
      <c r="G191" s="10"/>
      <c r="H191" s="10"/>
      <c r="I191" s="10"/>
      <c r="J191" s="10"/>
      <c r="K191" s="8"/>
    </row>
    <row r="192" spans="1:11" ht="12.75">
      <c r="A192" s="8"/>
      <c r="B192" s="8">
        <f t="shared" si="2"/>
        <v>162</v>
      </c>
      <c r="C192" s="9" t="s">
        <v>211</v>
      </c>
      <c r="D192" s="9"/>
      <c r="E192" s="8"/>
      <c r="F192" s="8" t="s">
        <v>75</v>
      </c>
      <c r="G192" s="8" t="s">
        <v>103</v>
      </c>
      <c r="H192" s="8" t="s">
        <v>73</v>
      </c>
      <c r="I192" s="8">
        <v>50</v>
      </c>
      <c r="J192" s="8"/>
      <c r="K192" s="8"/>
    </row>
    <row r="193" spans="2:11" ht="12.75">
      <c r="B193">
        <f t="shared" si="2"/>
        <v>163</v>
      </c>
      <c r="C193" s="2" t="s">
        <v>211</v>
      </c>
      <c r="F193" t="s">
        <v>50</v>
      </c>
      <c r="H193" t="s">
        <v>175</v>
      </c>
      <c r="I193">
        <v>30</v>
      </c>
      <c r="K193" s="8"/>
    </row>
    <row r="194" spans="2:11" ht="12.75">
      <c r="B194">
        <f t="shared" si="2"/>
        <v>164</v>
      </c>
      <c r="C194" s="2" t="s">
        <v>208</v>
      </c>
      <c r="F194" t="s">
        <v>252</v>
      </c>
      <c r="H194" t="s">
        <v>196</v>
      </c>
      <c r="I194">
        <v>25</v>
      </c>
      <c r="K194" s="8"/>
    </row>
    <row r="195" spans="2:11" ht="12.75">
      <c r="B195">
        <f t="shared" si="2"/>
        <v>165</v>
      </c>
      <c r="C195" s="2" t="s">
        <v>208</v>
      </c>
      <c r="F195" t="s">
        <v>230</v>
      </c>
      <c r="H195" t="s">
        <v>197</v>
      </c>
      <c r="I195">
        <v>2</v>
      </c>
      <c r="K195" s="8"/>
    </row>
    <row r="196" spans="2:11" ht="13.5" thickBot="1">
      <c r="B196">
        <f t="shared" si="2"/>
        <v>166</v>
      </c>
      <c r="C196" s="2" t="s">
        <v>211</v>
      </c>
      <c r="F196" t="s">
        <v>254</v>
      </c>
      <c r="H196" t="s">
        <v>173</v>
      </c>
      <c r="I196">
        <v>8</v>
      </c>
      <c r="K196" s="8"/>
    </row>
    <row r="197" spans="1:11" ht="12.75">
      <c r="A197" s="10">
        <v>28</v>
      </c>
      <c r="B197" s="10"/>
      <c r="C197" s="11"/>
      <c r="D197" s="11"/>
      <c r="E197" s="11"/>
      <c r="F197" s="10"/>
      <c r="G197" s="10"/>
      <c r="H197" s="10"/>
      <c r="I197" s="10"/>
      <c r="J197" s="10"/>
      <c r="K197" s="8"/>
    </row>
    <row r="198" spans="1:11" ht="12.75">
      <c r="A198" s="8"/>
      <c r="B198" s="8">
        <f t="shared" si="2"/>
        <v>167</v>
      </c>
      <c r="C198" s="9" t="s">
        <v>211</v>
      </c>
      <c r="D198" s="9"/>
      <c r="E198" s="8"/>
      <c r="F198" s="8" t="s">
        <v>237</v>
      </c>
      <c r="G198" s="8" t="s">
        <v>104</v>
      </c>
      <c r="H198" s="8" t="s">
        <v>73</v>
      </c>
      <c r="I198" s="8">
        <v>39</v>
      </c>
      <c r="J198" s="8"/>
      <c r="K198" s="8"/>
    </row>
    <row r="199" spans="2:11" ht="12.75">
      <c r="B199">
        <f aca="true" t="shared" si="3" ref="B199:B262">IF(B198&gt;0,B198+1,B197+1)</f>
        <v>168</v>
      </c>
      <c r="C199" s="2" t="s">
        <v>208</v>
      </c>
      <c r="F199" t="s">
        <v>230</v>
      </c>
      <c r="H199" t="s">
        <v>178</v>
      </c>
      <c r="I199">
        <v>42</v>
      </c>
      <c r="K199" s="8"/>
    </row>
    <row r="200" spans="2:11" ht="12.75">
      <c r="B200">
        <f t="shared" si="3"/>
        <v>169</v>
      </c>
      <c r="C200" s="2" t="s">
        <v>208</v>
      </c>
      <c r="F200" t="s">
        <v>225</v>
      </c>
      <c r="H200" t="s">
        <v>172</v>
      </c>
      <c r="I200">
        <v>3</v>
      </c>
      <c r="K200" s="8"/>
    </row>
    <row r="201" spans="2:11" ht="13.5" thickBot="1">
      <c r="B201">
        <f t="shared" si="3"/>
        <v>170</v>
      </c>
      <c r="C201" s="2" t="s">
        <v>208</v>
      </c>
      <c r="F201" t="s">
        <v>17</v>
      </c>
      <c r="H201" t="s">
        <v>172</v>
      </c>
      <c r="I201">
        <v>0.33</v>
      </c>
      <c r="K201" s="8"/>
    </row>
    <row r="202" spans="1:11" ht="12.75">
      <c r="A202" s="10">
        <v>29</v>
      </c>
      <c r="B202" s="10"/>
      <c r="C202" s="11"/>
      <c r="D202" s="11"/>
      <c r="E202" s="11"/>
      <c r="F202" s="10"/>
      <c r="G202" s="10"/>
      <c r="H202" s="10"/>
      <c r="I202" s="10"/>
      <c r="J202" s="10"/>
      <c r="K202" s="8"/>
    </row>
    <row r="203" spans="1:11" ht="12.75">
      <c r="A203" s="8"/>
      <c r="B203" s="8">
        <f t="shared" si="3"/>
        <v>171</v>
      </c>
      <c r="C203" s="9" t="s">
        <v>208</v>
      </c>
      <c r="D203" s="9"/>
      <c r="E203" s="8"/>
      <c r="F203" s="8" t="s">
        <v>168</v>
      </c>
      <c r="G203" s="8" t="s">
        <v>307</v>
      </c>
      <c r="H203" s="8" t="s">
        <v>73</v>
      </c>
      <c r="I203" s="8">
        <v>34</v>
      </c>
      <c r="J203" s="8"/>
      <c r="K203" s="8"/>
    </row>
    <row r="204" spans="2:11" ht="12.75">
      <c r="B204">
        <f t="shared" si="3"/>
        <v>172</v>
      </c>
      <c r="C204" s="2" t="s">
        <v>208</v>
      </c>
      <c r="F204" t="s">
        <v>225</v>
      </c>
      <c r="H204" t="s">
        <v>172</v>
      </c>
      <c r="I204">
        <v>10</v>
      </c>
      <c r="K204" s="8"/>
    </row>
    <row r="205" spans="2:11" ht="12.75">
      <c r="B205">
        <f t="shared" si="3"/>
        <v>173</v>
      </c>
      <c r="C205" s="2" t="s">
        <v>208</v>
      </c>
      <c r="F205" t="s">
        <v>247</v>
      </c>
      <c r="H205" t="s">
        <v>172</v>
      </c>
      <c r="I205">
        <v>5</v>
      </c>
      <c r="K205" s="8"/>
    </row>
    <row r="206" spans="2:11" ht="13.5" thickBot="1">
      <c r="B206">
        <f t="shared" si="3"/>
        <v>174</v>
      </c>
      <c r="C206" s="2" t="s">
        <v>211</v>
      </c>
      <c r="F206" t="s">
        <v>77</v>
      </c>
      <c r="H206" t="s">
        <v>175</v>
      </c>
      <c r="I206">
        <v>4</v>
      </c>
      <c r="K206" s="8"/>
    </row>
    <row r="207" spans="1:11" ht="12.75">
      <c r="A207" s="10">
        <v>30</v>
      </c>
      <c r="B207" s="10"/>
      <c r="C207" s="11"/>
      <c r="D207" s="11"/>
      <c r="E207" s="11"/>
      <c r="F207" s="10"/>
      <c r="G207" s="10"/>
      <c r="H207" s="10"/>
      <c r="I207" s="10"/>
      <c r="J207" s="10"/>
      <c r="K207" s="8"/>
    </row>
    <row r="208" spans="1:11" ht="12.75">
      <c r="A208" s="8"/>
      <c r="B208" s="8">
        <f t="shared" si="3"/>
        <v>175</v>
      </c>
      <c r="C208" s="9" t="s">
        <v>211</v>
      </c>
      <c r="D208" s="9"/>
      <c r="E208" s="8"/>
      <c r="F208" s="8" t="s">
        <v>113</v>
      </c>
      <c r="G208" s="8" t="s">
        <v>305</v>
      </c>
      <c r="H208" s="8" t="s">
        <v>73</v>
      </c>
      <c r="I208" s="8">
        <v>45</v>
      </c>
      <c r="J208" s="8"/>
      <c r="K208" s="8"/>
    </row>
    <row r="209" spans="2:11" ht="12.75">
      <c r="B209">
        <f t="shared" si="3"/>
        <v>176</v>
      </c>
      <c r="C209" s="2" t="s">
        <v>208</v>
      </c>
      <c r="F209" t="s">
        <v>225</v>
      </c>
      <c r="H209" t="s">
        <v>178</v>
      </c>
      <c r="I209">
        <v>43</v>
      </c>
      <c r="K209" s="8"/>
    </row>
    <row r="210" spans="2:11" ht="12.75">
      <c r="B210">
        <f t="shared" si="3"/>
        <v>177</v>
      </c>
      <c r="C210" s="2" t="s">
        <v>211</v>
      </c>
      <c r="F210" t="s">
        <v>23</v>
      </c>
      <c r="H210" t="s">
        <v>175</v>
      </c>
      <c r="I210">
        <v>8</v>
      </c>
      <c r="K210" s="8"/>
    </row>
    <row r="211" spans="2:11" ht="12.75">
      <c r="B211">
        <f t="shared" si="3"/>
        <v>178</v>
      </c>
      <c r="C211" s="2" t="s">
        <v>211</v>
      </c>
      <c r="F211" t="s">
        <v>87</v>
      </c>
      <c r="H211" t="s">
        <v>175</v>
      </c>
      <c r="I211">
        <v>4</v>
      </c>
      <c r="K211" s="8"/>
    </row>
    <row r="212" spans="2:11" ht="13.5" thickBot="1">
      <c r="B212">
        <f t="shared" si="3"/>
        <v>179</v>
      </c>
      <c r="C212" s="2" t="s">
        <v>211</v>
      </c>
      <c r="F212" t="s">
        <v>77</v>
      </c>
      <c r="H212" t="s">
        <v>175</v>
      </c>
      <c r="I212">
        <v>2</v>
      </c>
      <c r="K212" s="8"/>
    </row>
    <row r="213" spans="1:11" ht="12.75">
      <c r="A213" s="10">
        <v>31</v>
      </c>
      <c r="B213" s="10"/>
      <c r="C213" s="11"/>
      <c r="D213" s="11"/>
      <c r="E213" s="11"/>
      <c r="F213" s="10"/>
      <c r="G213" s="10"/>
      <c r="H213" s="10"/>
      <c r="I213" s="10"/>
      <c r="J213" s="10"/>
      <c r="K213" s="8"/>
    </row>
    <row r="214" spans="1:11" ht="12.75">
      <c r="A214" s="8"/>
      <c r="B214" s="8">
        <f t="shared" si="3"/>
        <v>180</v>
      </c>
      <c r="C214" s="9" t="s">
        <v>208</v>
      </c>
      <c r="D214" s="9"/>
      <c r="E214" s="8"/>
      <c r="F214" s="8" t="s">
        <v>226</v>
      </c>
      <c r="G214" s="8" t="s">
        <v>304</v>
      </c>
      <c r="H214" s="8" t="s">
        <v>73</v>
      </c>
      <c r="I214" s="8">
        <v>35</v>
      </c>
      <c r="J214" s="8"/>
      <c r="K214" s="8"/>
    </row>
    <row r="215" spans="2:11" ht="12.75">
      <c r="B215">
        <f t="shared" si="3"/>
        <v>181</v>
      </c>
      <c r="C215" s="2" t="s">
        <v>211</v>
      </c>
      <c r="F215" t="s">
        <v>279</v>
      </c>
      <c r="H215" t="s">
        <v>184</v>
      </c>
      <c r="I215">
        <v>17</v>
      </c>
      <c r="K215" s="8"/>
    </row>
    <row r="216" spans="2:11" ht="12.75">
      <c r="B216">
        <f t="shared" si="3"/>
        <v>182</v>
      </c>
      <c r="C216" s="2" t="s">
        <v>208</v>
      </c>
      <c r="F216" t="s">
        <v>280</v>
      </c>
      <c r="H216" t="s">
        <v>195</v>
      </c>
      <c r="I216">
        <v>15</v>
      </c>
      <c r="K216" s="8"/>
    </row>
    <row r="217" spans="2:11" ht="12.75">
      <c r="B217">
        <f t="shared" si="3"/>
        <v>183</v>
      </c>
      <c r="C217" s="2" t="s">
        <v>208</v>
      </c>
      <c r="F217" t="s">
        <v>281</v>
      </c>
      <c r="H217" t="s">
        <v>195</v>
      </c>
      <c r="I217">
        <v>11</v>
      </c>
      <c r="K217" s="8"/>
    </row>
    <row r="218" spans="2:11" ht="13.5" thickBot="1">
      <c r="B218">
        <f t="shared" si="3"/>
        <v>184</v>
      </c>
      <c r="C218" s="2" t="s">
        <v>208</v>
      </c>
      <c r="F218" t="s">
        <v>223</v>
      </c>
      <c r="H218" t="s">
        <v>174</v>
      </c>
      <c r="I218">
        <v>32</v>
      </c>
      <c r="K218" s="8"/>
    </row>
    <row r="219" spans="1:11" ht="12.75">
      <c r="A219" s="10">
        <v>32</v>
      </c>
      <c r="B219" s="10"/>
      <c r="C219" s="11"/>
      <c r="D219" s="11"/>
      <c r="E219" s="11"/>
      <c r="F219" s="10"/>
      <c r="G219" s="10"/>
      <c r="H219" s="10"/>
      <c r="I219" s="10"/>
      <c r="J219" s="10"/>
      <c r="K219" s="8"/>
    </row>
    <row r="220" spans="1:11" ht="12.75">
      <c r="A220" s="8"/>
      <c r="B220" s="8">
        <f t="shared" si="3"/>
        <v>185</v>
      </c>
      <c r="C220" s="9" t="s">
        <v>211</v>
      </c>
      <c r="D220" s="9"/>
      <c r="E220" s="8"/>
      <c r="F220" s="8" t="s">
        <v>75</v>
      </c>
      <c r="G220" s="8" t="s">
        <v>109</v>
      </c>
      <c r="H220" s="8" t="s">
        <v>73</v>
      </c>
      <c r="I220" s="8">
        <v>40</v>
      </c>
      <c r="J220" s="8"/>
      <c r="K220" s="8"/>
    </row>
    <row r="221" spans="2:11" ht="12.75">
      <c r="B221">
        <f t="shared" si="3"/>
        <v>186</v>
      </c>
      <c r="C221" s="2" t="s">
        <v>208</v>
      </c>
      <c r="F221" t="s">
        <v>225</v>
      </c>
      <c r="H221" t="s">
        <v>178</v>
      </c>
      <c r="I221">
        <v>39</v>
      </c>
      <c r="K221" s="8"/>
    </row>
    <row r="222" spans="2:11" ht="12.75">
      <c r="B222">
        <f t="shared" si="3"/>
        <v>187</v>
      </c>
      <c r="C222" s="2" t="s">
        <v>208</v>
      </c>
      <c r="F222" t="s">
        <v>247</v>
      </c>
      <c r="H222" t="s">
        <v>172</v>
      </c>
      <c r="I222">
        <f>19</f>
        <v>19</v>
      </c>
      <c r="K222" s="8"/>
    </row>
    <row r="223" spans="2:11" ht="12.75">
      <c r="B223">
        <f t="shared" si="3"/>
        <v>188</v>
      </c>
      <c r="C223" s="2" t="s">
        <v>211</v>
      </c>
      <c r="F223" t="s">
        <v>217</v>
      </c>
      <c r="H223" t="s">
        <v>175</v>
      </c>
      <c r="I223">
        <f>16</f>
        <v>16</v>
      </c>
      <c r="K223" s="8"/>
    </row>
    <row r="224" spans="2:11" ht="12.75">
      <c r="B224">
        <f t="shared" si="3"/>
        <v>189</v>
      </c>
      <c r="C224" s="2" t="s">
        <v>211</v>
      </c>
      <c r="F224" t="s">
        <v>78</v>
      </c>
      <c r="H224" t="s">
        <v>175</v>
      </c>
      <c r="I224">
        <f>13</f>
        <v>13</v>
      </c>
      <c r="K224" s="8"/>
    </row>
    <row r="225" spans="2:11" ht="12.75">
      <c r="B225">
        <f t="shared" si="3"/>
        <v>190</v>
      </c>
      <c r="C225" s="2" t="s">
        <v>211</v>
      </c>
      <c r="F225" t="s">
        <v>238</v>
      </c>
      <c r="H225" t="s">
        <v>175</v>
      </c>
      <c r="I225">
        <f>11</f>
        <v>11</v>
      </c>
      <c r="K225" s="8"/>
    </row>
    <row r="226" spans="2:11" ht="12.75">
      <c r="B226">
        <f t="shared" si="3"/>
        <v>191</v>
      </c>
      <c r="C226" s="2" t="s">
        <v>211</v>
      </c>
      <c r="F226" t="s">
        <v>87</v>
      </c>
      <c r="H226" t="s">
        <v>175</v>
      </c>
      <c r="I226">
        <f>5</f>
        <v>5</v>
      </c>
      <c r="K226" s="8"/>
    </row>
    <row r="227" spans="2:11" ht="12.75">
      <c r="B227">
        <f t="shared" si="3"/>
        <v>192</v>
      </c>
      <c r="C227" s="2" t="s">
        <v>211</v>
      </c>
      <c r="F227" t="s">
        <v>16</v>
      </c>
      <c r="H227" t="s">
        <v>175</v>
      </c>
      <c r="I227">
        <f>3</f>
        <v>3</v>
      </c>
      <c r="K227" s="8"/>
    </row>
    <row r="228" spans="2:11" ht="13.5" thickBot="1">
      <c r="B228">
        <f t="shared" si="3"/>
        <v>193</v>
      </c>
      <c r="C228" s="2" t="s">
        <v>208</v>
      </c>
      <c r="F228" t="s">
        <v>282</v>
      </c>
      <c r="H228" t="s">
        <v>174</v>
      </c>
      <c r="I228">
        <f>26</f>
        <v>26</v>
      </c>
      <c r="K228" s="8"/>
    </row>
    <row r="229" spans="1:11" ht="12.75">
      <c r="A229" s="10">
        <v>33</v>
      </c>
      <c r="B229" s="10"/>
      <c r="C229" s="11"/>
      <c r="D229" s="11"/>
      <c r="E229" s="11"/>
      <c r="F229" s="10"/>
      <c r="G229" s="10"/>
      <c r="H229" s="10"/>
      <c r="I229" s="10"/>
      <c r="J229" s="10"/>
      <c r="K229" s="8"/>
    </row>
    <row r="230" spans="1:11" ht="12.75">
      <c r="A230" s="8"/>
      <c r="B230" s="8">
        <f t="shared" si="3"/>
        <v>194</v>
      </c>
      <c r="C230" s="9" t="s">
        <v>211</v>
      </c>
      <c r="D230" s="9"/>
      <c r="E230" s="8"/>
      <c r="F230" s="8" t="s">
        <v>242</v>
      </c>
      <c r="G230" s="8" t="s">
        <v>111</v>
      </c>
      <c r="H230" s="8" t="s">
        <v>73</v>
      </c>
      <c r="I230" s="8">
        <v>22</v>
      </c>
      <c r="J230" s="8"/>
      <c r="K230" s="8"/>
    </row>
    <row r="231" spans="2:11" ht="12.75">
      <c r="B231">
        <f t="shared" si="3"/>
        <v>195</v>
      </c>
      <c r="C231" s="2" t="s">
        <v>208</v>
      </c>
      <c r="F231" t="s">
        <v>247</v>
      </c>
      <c r="H231" t="s">
        <v>178</v>
      </c>
      <c r="I231">
        <f>39</f>
        <v>39</v>
      </c>
      <c r="K231" s="8"/>
    </row>
    <row r="232" spans="2:11" ht="12.75">
      <c r="B232">
        <f t="shared" si="3"/>
        <v>196</v>
      </c>
      <c r="C232" s="2" t="s">
        <v>211</v>
      </c>
      <c r="F232" t="s">
        <v>70</v>
      </c>
      <c r="H232" t="s">
        <v>184</v>
      </c>
      <c r="I232">
        <v>16</v>
      </c>
      <c r="K232" s="8"/>
    </row>
    <row r="233" spans="2:11" ht="13.5" thickBot="1">
      <c r="B233">
        <f t="shared" si="3"/>
        <v>197</v>
      </c>
      <c r="C233" s="2" t="s">
        <v>211</v>
      </c>
      <c r="F233" t="s">
        <v>237</v>
      </c>
      <c r="H233" t="s">
        <v>184</v>
      </c>
      <c r="I233">
        <v>10</v>
      </c>
      <c r="K233" s="8"/>
    </row>
    <row r="234" spans="1:11" ht="12.75">
      <c r="A234" s="10">
        <v>34</v>
      </c>
      <c r="B234" s="10"/>
      <c r="C234" s="11"/>
      <c r="D234" s="11"/>
      <c r="E234" s="11"/>
      <c r="F234" s="10"/>
      <c r="G234" s="10"/>
      <c r="H234" s="10"/>
      <c r="I234" s="10"/>
      <c r="J234" s="10"/>
      <c r="K234" s="8"/>
    </row>
    <row r="235" spans="1:11" ht="12.75">
      <c r="A235" s="8"/>
      <c r="B235" s="8">
        <f t="shared" si="3"/>
        <v>198</v>
      </c>
      <c r="C235" s="9" t="s">
        <v>211</v>
      </c>
      <c r="D235" s="9"/>
      <c r="E235" s="8"/>
      <c r="F235" s="8" t="s">
        <v>113</v>
      </c>
      <c r="G235" s="8" t="s">
        <v>112</v>
      </c>
      <c r="H235" s="8" t="s">
        <v>73</v>
      </c>
      <c r="I235" s="8">
        <f>----32</f>
        <v>32</v>
      </c>
      <c r="J235" s="8"/>
      <c r="K235" s="8"/>
    </row>
    <row r="236" spans="2:11" ht="12.75">
      <c r="B236">
        <f t="shared" si="3"/>
        <v>199</v>
      </c>
      <c r="C236" s="2" t="s">
        <v>208</v>
      </c>
      <c r="F236" t="s">
        <v>17</v>
      </c>
      <c r="H236" t="s">
        <v>178</v>
      </c>
      <c r="I236">
        <f>30</f>
        <v>30</v>
      </c>
      <c r="K236" s="8"/>
    </row>
    <row r="237" spans="2:11" ht="12.75">
      <c r="B237">
        <f t="shared" si="3"/>
        <v>200</v>
      </c>
      <c r="C237" s="2" t="s">
        <v>208</v>
      </c>
      <c r="F237" t="s">
        <v>12</v>
      </c>
      <c r="H237" t="s">
        <v>172</v>
      </c>
      <c r="I237">
        <f>12</f>
        <v>12</v>
      </c>
      <c r="K237" s="8"/>
    </row>
    <row r="238" spans="2:11" ht="12.75">
      <c r="B238">
        <f t="shared" si="3"/>
        <v>201</v>
      </c>
      <c r="C238" s="2" t="s">
        <v>211</v>
      </c>
      <c r="F238" t="s">
        <v>277</v>
      </c>
      <c r="H238" t="s">
        <v>175</v>
      </c>
      <c r="I238">
        <f>9</f>
        <v>9</v>
      </c>
      <c r="K238" s="8"/>
    </row>
    <row r="239" spans="2:11" ht="12.75">
      <c r="B239">
        <f t="shared" si="3"/>
        <v>202</v>
      </c>
      <c r="C239" s="2" t="s">
        <v>208</v>
      </c>
      <c r="F239" t="s">
        <v>261</v>
      </c>
      <c r="H239" t="s">
        <v>172</v>
      </c>
      <c r="I239">
        <f>7</f>
        <v>7</v>
      </c>
      <c r="K239" s="8"/>
    </row>
    <row r="240" spans="2:11" ht="13.5" thickBot="1">
      <c r="B240">
        <f t="shared" si="3"/>
        <v>203</v>
      </c>
      <c r="C240" s="2" t="s">
        <v>211</v>
      </c>
      <c r="F240" t="s">
        <v>243</v>
      </c>
      <c r="H240" t="s">
        <v>175</v>
      </c>
      <c r="I240">
        <f>--------------4</f>
        <v>4</v>
      </c>
      <c r="K240" s="8"/>
    </row>
    <row r="241" spans="1:11" ht="12.75">
      <c r="A241" s="10">
        <v>35</v>
      </c>
      <c r="B241" s="10"/>
      <c r="C241" s="11"/>
      <c r="D241" s="11"/>
      <c r="E241" s="11"/>
      <c r="F241" s="10"/>
      <c r="G241" s="10"/>
      <c r="H241" s="10"/>
      <c r="I241" s="10"/>
      <c r="J241" s="10"/>
      <c r="K241" s="8"/>
    </row>
    <row r="242" spans="1:11" ht="12.75">
      <c r="A242" s="8"/>
      <c r="B242" s="8">
        <f t="shared" si="3"/>
        <v>204</v>
      </c>
      <c r="C242" s="9" t="s">
        <v>208</v>
      </c>
      <c r="D242" s="9"/>
      <c r="E242" s="8"/>
      <c r="F242" s="8" t="s">
        <v>235</v>
      </c>
      <c r="G242" s="8" t="s">
        <v>308</v>
      </c>
      <c r="H242" s="8" t="s">
        <v>73</v>
      </c>
      <c r="I242" s="8">
        <f>39</f>
        <v>39</v>
      </c>
      <c r="J242" s="8"/>
      <c r="K242" s="8"/>
    </row>
    <row r="243" spans="2:11" ht="12.75">
      <c r="B243">
        <f t="shared" si="3"/>
        <v>205</v>
      </c>
      <c r="C243" s="2" t="s">
        <v>211</v>
      </c>
      <c r="F243" t="s">
        <v>78</v>
      </c>
      <c r="H243" t="s">
        <v>175</v>
      </c>
      <c r="I243">
        <f>14</f>
        <v>14</v>
      </c>
      <c r="K243" s="8"/>
    </row>
    <row r="244" spans="2:11" ht="12.75">
      <c r="B244">
        <f t="shared" si="3"/>
        <v>206</v>
      </c>
      <c r="C244" s="2" t="s">
        <v>211</v>
      </c>
      <c r="F244" t="s">
        <v>214</v>
      </c>
      <c r="H244" t="s">
        <v>175</v>
      </c>
      <c r="I244">
        <f>7</f>
        <v>7</v>
      </c>
      <c r="K244" s="8"/>
    </row>
    <row r="245" spans="2:11" ht="13.5" thickBot="1">
      <c r="B245">
        <f t="shared" si="3"/>
        <v>207</v>
      </c>
      <c r="C245" s="2" t="s">
        <v>211</v>
      </c>
      <c r="F245" t="s">
        <v>239</v>
      </c>
      <c r="H245" t="s">
        <v>175</v>
      </c>
      <c r="I245">
        <f>6</f>
        <v>6</v>
      </c>
      <c r="K245" s="8"/>
    </row>
    <row r="246" spans="1:11" ht="12.75">
      <c r="A246" s="10">
        <v>36</v>
      </c>
      <c r="B246" s="10"/>
      <c r="C246" s="11"/>
      <c r="D246" s="11"/>
      <c r="E246" s="11"/>
      <c r="F246" s="10"/>
      <c r="G246" s="10"/>
      <c r="H246" s="10"/>
      <c r="I246" s="10"/>
      <c r="J246" s="10"/>
      <c r="K246" s="8"/>
    </row>
    <row r="247" spans="1:11" ht="12.75">
      <c r="A247" s="8"/>
      <c r="B247" s="8">
        <f t="shared" si="3"/>
        <v>208</v>
      </c>
      <c r="C247" s="9" t="s">
        <v>211</v>
      </c>
      <c r="D247" s="9"/>
      <c r="E247" s="8"/>
      <c r="F247" s="8" t="s">
        <v>88</v>
      </c>
      <c r="G247" s="8" t="s">
        <v>116</v>
      </c>
      <c r="H247" s="8" t="s">
        <v>73</v>
      </c>
      <c r="I247" s="8">
        <f>34</f>
        <v>34</v>
      </c>
      <c r="J247" s="8"/>
      <c r="K247" s="8"/>
    </row>
    <row r="248" spans="2:11" ht="12.75">
      <c r="B248">
        <f t="shared" si="3"/>
        <v>209</v>
      </c>
      <c r="C248" s="2" t="s">
        <v>208</v>
      </c>
      <c r="F248" t="s">
        <v>17</v>
      </c>
      <c r="H248" t="s">
        <v>171</v>
      </c>
      <c r="I248">
        <f>24</f>
        <v>24</v>
      </c>
      <c r="K248" s="8"/>
    </row>
    <row r="249" spans="2:11" ht="12.75">
      <c r="B249">
        <f t="shared" si="3"/>
        <v>210</v>
      </c>
      <c r="C249" s="2" t="s">
        <v>211</v>
      </c>
      <c r="F249" t="s">
        <v>78</v>
      </c>
      <c r="H249" t="s">
        <v>175</v>
      </c>
      <c r="I249">
        <f>7</f>
        <v>7</v>
      </c>
      <c r="K249" s="8"/>
    </row>
    <row r="250" spans="2:11" ht="13.5" thickBot="1">
      <c r="B250">
        <f t="shared" si="3"/>
        <v>211</v>
      </c>
      <c r="C250" s="2" t="s">
        <v>211</v>
      </c>
      <c r="F250" t="s">
        <v>243</v>
      </c>
      <c r="H250" t="s">
        <v>175</v>
      </c>
      <c r="I250">
        <f>3</f>
        <v>3</v>
      </c>
      <c r="K250" s="8"/>
    </row>
    <row r="251" spans="1:11" ht="12.75">
      <c r="A251" s="10">
        <v>37</v>
      </c>
      <c r="B251" s="10"/>
      <c r="C251" s="11"/>
      <c r="D251" s="11"/>
      <c r="E251" s="11"/>
      <c r="F251" s="10"/>
      <c r="G251" s="10"/>
      <c r="H251" s="10"/>
      <c r="I251" s="10"/>
      <c r="J251" s="10"/>
      <c r="K251" s="8"/>
    </row>
    <row r="252" spans="1:11" ht="12.75">
      <c r="A252" s="8"/>
      <c r="B252" s="8">
        <f t="shared" si="3"/>
        <v>212</v>
      </c>
      <c r="C252" s="9" t="s">
        <v>211</v>
      </c>
      <c r="D252" s="9"/>
      <c r="E252" s="8"/>
      <c r="F252" s="8" t="s">
        <v>254</v>
      </c>
      <c r="G252" s="8" t="s">
        <v>74</v>
      </c>
      <c r="H252" s="8" t="s">
        <v>73</v>
      </c>
      <c r="I252" s="8">
        <f>40</f>
        <v>40</v>
      </c>
      <c r="J252" s="8"/>
      <c r="K252" s="8"/>
    </row>
    <row r="253" spans="2:11" ht="12.75">
      <c r="B253">
        <f t="shared" si="3"/>
        <v>213</v>
      </c>
      <c r="C253" s="2" t="s">
        <v>208</v>
      </c>
      <c r="F253" t="s">
        <v>21</v>
      </c>
      <c r="H253" t="s">
        <v>178</v>
      </c>
      <c r="I253">
        <v>25</v>
      </c>
      <c r="K253" s="8"/>
    </row>
    <row r="254" spans="2:11" ht="12.75">
      <c r="B254">
        <f t="shared" si="3"/>
        <v>214</v>
      </c>
      <c r="C254" s="2" t="s">
        <v>211</v>
      </c>
      <c r="F254" t="s">
        <v>87</v>
      </c>
      <c r="H254" t="s">
        <v>175</v>
      </c>
      <c r="I254">
        <f>29</f>
        <v>29</v>
      </c>
      <c r="K254" s="8"/>
    </row>
    <row r="255" spans="2:11" ht="12.75">
      <c r="B255">
        <f t="shared" si="3"/>
        <v>215</v>
      </c>
      <c r="C255" s="2" t="s">
        <v>208</v>
      </c>
      <c r="F255" t="s">
        <v>247</v>
      </c>
      <c r="H255" t="s">
        <v>172</v>
      </c>
      <c r="I255">
        <f>32</f>
        <v>32</v>
      </c>
      <c r="K255" s="8"/>
    </row>
    <row r="256" spans="2:11" ht="12.75">
      <c r="B256">
        <f t="shared" si="3"/>
        <v>216</v>
      </c>
      <c r="C256" s="2" t="s">
        <v>208</v>
      </c>
      <c r="F256" t="s">
        <v>225</v>
      </c>
      <c r="H256" t="s">
        <v>172</v>
      </c>
      <c r="I256">
        <f>3</f>
        <v>3</v>
      </c>
      <c r="K256" s="8"/>
    </row>
    <row r="257" spans="2:11" ht="12.75">
      <c r="B257">
        <f t="shared" si="3"/>
        <v>217</v>
      </c>
      <c r="C257" s="2" t="s">
        <v>208</v>
      </c>
      <c r="F257" t="s">
        <v>7</v>
      </c>
      <c r="H257" t="s">
        <v>181</v>
      </c>
      <c r="I257">
        <f>23</f>
        <v>23</v>
      </c>
      <c r="K257" s="8"/>
    </row>
    <row r="258" spans="2:11" ht="13.5" thickBot="1">
      <c r="B258">
        <f t="shared" si="3"/>
        <v>218</v>
      </c>
      <c r="C258" s="2" t="s">
        <v>208</v>
      </c>
      <c r="F258" t="s">
        <v>223</v>
      </c>
      <c r="H258" t="s">
        <v>174</v>
      </c>
      <c r="I258">
        <f>18</f>
        <v>18</v>
      </c>
      <c r="K258" s="8"/>
    </row>
    <row r="259" spans="1:11" ht="12.75">
      <c r="A259" s="10">
        <v>38</v>
      </c>
      <c r="B259" s="10"/>
      <c r="C259" s="11"/>
      <c r="D259" s="11"/>
      <c r="E259" s="11"/>
      <c r="F259" s="10"/>
      <c r="G259" s="10"/>
      <c r="H259" s="10"/>
      <c r="I259" s="10"/>
      <c r="J259" s="10"/>
      <c r="K259" s="8"/>
    </row>
    <row r="260" spans="1:11" ht="12.75">
      <c r="A260" s="8"/>
      <c r="B260" s="8">
        <f t="shared" si="3"/>
        <v>219</v>
      </c>
      <c r="C260" s="9" t="s">
        <v>211</v>
      </c>
      <c r="D260" s="9"/>
      <c r="E260" s="8"/>
      <c r="F260" s="8" t="s">
        <v>118</v>
      </c>
      <c r="G260" s="8" t="s">
        <v>74</v>
      </c>
      <c r="H260" s="8" t="s">
        <v>73</v>
      </c>
      <c r="I260" s="8">
        <f>44</f>
        <v>44</v>
      </c>
      <c r="J260" s="8"/>
      <c r="K260" s="8"/>
    </row>
    <row r="261" spans="2:11" ht="12.75">
      <c r="B261">
        <f t="shared" si="3"/>
        <v>220</v>
      </c>
      <c r="C261" s="2" t="s">
        <v>208</v>
      </c>
      <c r="F261" t="s">
        <v>247</v>
      </c>
      <c r="H261" t="s">
        <v>178</v>
      </c>
      <c r="I261">
        <f>42</f>
        <v>42</v>
      </c>
      <c r="K261" s="8"/>
    </row>
    <row r="262" spans="2:11" ht="12.75">
      <c r="B262">
        <f t="shared" si="3"/>
        <v>221</v>
      </c>
      <c r="C262" s="2" t="s">
        <v>211</v>
      </c>
      <c r="F262" t="s">
        <v>214</v>
      </c>
      <c r="H262" t="s">
        <v>175</v>
      </c>
      <c r="I262">
        <f>18</f>
        <v>18</v>
      </c>
      <c r="K262" s="8"/>
    </row>
    <row r="263" spans="2:11" ht="12.75">
      <c r="B263">
        <f aca="true" t="shared" si="4" ref="B263:B326">IF(B262&gt;0,B262+1,B261+1)</f>
        <v>222</v>
      </c>
      <c r="C263" s="2" t="s">
        <v>208</v>
      </c>
      <c r="F263" t="s">
        <v>283</v>
      </c>
      <c r="H263" t="s">
        <v>172</v>
      </c>
      <c r="I263">
        <f>10</f>
        <v>10</v>
      </c>
      <c r="K263" s="8"/>
    </row>
    <row r="264" spans="2:11" ht="12.75">
      <c r="B264">
        <f t="shared" si="4"/>
        <v>223</v>
      </c>
      <c r="C264" s="2" t="s">
        <v>211</v>
      </c>
      <c r="F264" t="s">
        <v>284</v>
      </c>
      <c r="H264" t="s">
        <v>175</v>
      </c>
      <c r="I264">
        <f>5</f>
        <v>5</v>
      </c>
      <c r="K264" s="8"/>
    </row>
    <row r="265" spans="2:11" ht="13.5" thickBot="1">
      <c r="B265">
        <f t="shared" si="4"/>
        <v>224</v>
      </c>
      <c r="C265" s="2" t="s">
        <v>211</v>
      </c>
      <c r="F265" t="s">
        <v>237</v>
      </c>
      <c r="H265" t="s">
        <v>175</v>
      </c>
      <c r="I265">
        <f>3</f>
        <v>3</v>
      </c>
      <c r="K265" s="8"/>
    </row>
    <row r="266" spans="1:11" ht="12.75">
      <c r="A266" s="10">
        <v>39</v>
      </c>
      <c r="B266" s="10"/>
      <c r="C266" s="11"/>
      <c r="D266" s="11"/>
      <c r="E266" s="11"/>
      <c r="F266" s="10"/>
      <c r="G266" s="10"/>
      <c r="H266" s="10"/>
      <c r="I266" s="10"/>
      <c r="J266" s="10"/>
      <c r="K266" s="8"/>
    </row>
    <row r="267" spans="1:11" ht="12.75">
      <c r="A267" s="8"/>
      <c r="B267" s="8">
        <f t="shared" si="4"/>
        <v>225</v>
      </c>
      <c r="C267" s="9" t="s">
        <v>211</v>
      </c>
      <c r="D267" s="9"/>
      <c r="E267" s="8"/>
      <c r="F267" s="8" t="s">
        <v>23</v>
      </c>
      <c r="G267" s="8" t="s">
        <v>119</v>
      </c>
      <c r="H267" s="8" t="s">
        <v>73</v>
      </c>
      <c r="I267" s="8">
        <f>35</f>
        <v>35</v>
      </c>
      <c r="J267" s="8"/>
      <c r="K267" s="8"/>
    </row>
    <row r="268" spans="2:11" ht="12.75">
      <c r="B268">
        <f t="shared" si="4"/>
        <v>226</v>
      </c>
      <c r="C268" s="2" t="s">
        <v>208</v>
      </c>
      <c r="F268" t="s">
        <v>53</v>
      </c>
      <c r="H268" t="s">
        <v>178</v>
      </c>
      <c r="I268">
        <f>23</f>
        <v>23</v>
      </c>
      <c r="K268" s="8"/>
    </row>
    <row r="269" spans="2:11" ht="12.75">
      <c r="B269">
        <f t="shared" si="4"/>
        <v>227</v>
      </c>
      <c r="C269" s="2" t="s">
        <v>208</v>
      </c>
      <c r="F269" t="s">
        <v>17</v>
      </c>
      <c r="H269" t="s">
        <v>172</v>
      </c>
      <c r="I269">
        <f>10</f>
        <v>10</v>
      </c>
      <c r="K269" s="8"/>
    </row>
    <row r="270" spans="2:11" ht="12.75">
      <c r="B270">
        <f t="shared" si="4"/>
        <v>228</v>
      </c>
      <c r="C270" s="2" t="s">
        <v>208</v>
      </c>
      <c r="F270" t="s">
        <v>285</v>
      </c>
      <c r="H270" t="s">
        <v>172</v>
      </c>
      <c r="I270">
        <f>7</f>
        <v>7</v>
      </c>
      <c r="K270" s="8"/>
    </row>
    <row r="271" spans="2:11" ht="13.5" thickBot="1">
      <c r="B271">
        <f t="shared" si="4"/>
        <v>229</v>
      </c>
      <c r="C271" s="2" t="s">
        <v>211</v>
      </c>
      <c r="F271" t="s">
        <v>237</v>
      </c>
      <c r="H271" t="s">
        <v>175</v>
      </c>
      <c r="I271">
        <f>3</f>
        <v>3</v>
      </c>
      <c r="K271" s="8"/>
    </row>
    <row r="272" spans="1:11" ht="12.75">
      <c r="A272" s="10">
        <v>40</v>
      </c>
      <c r="B272" s="10"/>
      <c r="C272" s="11"/>
      <c r="D272" s="11"/>
      <c r="E272" s="11"/>
      <c r="F272" s="10"/>
      <c r="G272" s="10"/>
      <c r="H272" s="10"/>
      <c r="I272" s="10"/>
      <c r="J272" s="10"/>
      <c r="K272" s="8"/>
    </row>
    <row r="273" spans="1:11" ht="12.75">
      <c r="A273" s="8"/>
      <c r="B273" s="8">
        <f t="shared" si="4"/>
        <v>230</v>
      </c>
      <c r="C273" s="9" t="s">
        <v>211</v>
      </c>
      <c r="D273" s="9"/>
      <c r="E273" s="8"/>
      <c r="F273" s="8" t="s">
        <v>113</v>
      </c>
      <c r="G273" s="8" t="s">
        <v>121</v>
      </c>
      <c r="H273" s="8" t="s">
        <v>73</v>
      </c>
      <c r="I273" s="8">
        <f>40</f>
        <v>40</v>
      </c>
      <c r="J273" s="8"/>
      <c r="K273" s="8"/>
    </row>
    <row r="274" spans="2:11" ht="12.75">
      <c r="B274">
        <f t="shared" si="4"/>
        <v>231</v>
      </c>
      <c r="C274" s="2" t="s">
        <v>208</v>
      </c>
      <c r="F274" t="s">
        <v>286</v>
      </c>
      <c r="H274" t="s">
        <v>178</v>
      </c>
      <c r="I274">
        <f>42</f>
        <v>42</v>
      </c>
      <c r="K274" s="8"/>
    </row>
    <row r="275" spans="2:11" ht="12.75">
      <c r="B275">
        <f t="shared" si="4"/>
        <v>232</v>
      </c>
      <c r="C275" s="2" t="s">
        <v>211</v>
      </c>
      <c r="F275" t="s">
        <v>237</v>
      </c>
      <c r="H275" t="s">
        <v>175</v>
      </c>
      <c r="I275">
        <f>10</f>
        <v>10</v>
      </c>
      <c r="K275" s="8"/>
    </row>
    <row r="276" spans="2:11" ht="12.75">
      <c r="B276">
        <f t="shared" si="4"/>
        <v>233</v>
      </c>
      <c r="C276" s="2" t="s">
        <v>211</v>
      </c>
      <c r="F276" t="s">
        <v>149</v>
      </c>
      <c r="H276" t="s">
        <v>175</v>
      </c>
      <c r="I276">
        <f>12</f>
        <v>12</v>
      </c>
      <c r="K276" s="8"/>
    </row>
    <row r="277" spans="2:11" ht="12.75">
      <c r="B277">
        <f t="shared" si="4"/>
        <v>234</v>
      </c>
      <c r="C277" s="2" t="s">
        <v>211</v>
      </c>
      <c r="F277" t="s">
        <v>240</v>
      </c>
      <c r="H277" t="s">
        <v>175</v>
      </c>
      <c r="I277">
        <f>7</f>
        <v>7</v>
      </c>
      <c r="K277" s="8"/>
    </row>
    <row r="278" spans="2:11" ht="12.75">
      <c r="B278">
        <f t="shared" si="4"/>
        <v>235</v>
      </c>
      <c r="C278" s="2" t="s">
        <v>211</v>
      </c>
      <c r="F278" t="s">
        <v>87</v>
      </c>
      <c r="H278" t="s">
        <v>175</v>
      </c>
      <c r="I278">
        <f>2</f>
        <v>2</v>
      </c>
      <c r="K278" s="8"/>
    </row>
    <row r="279" spans="2:11" ht="13.5" thickBot="1">
      <c r="B279">
        <f t="shared" si="4"/>
        <v>236</v>
      </c>
      <c r="C279" s="2" t="s">
        <v>208</v>
      </c>
      <c r="F279" t="s">
        <v>230</v>
      </c>
      <c r="H279" t="s">
        <v>198</v>
      </c>
      <c r="I279">
        <f>27</f>
        <v>27</v>
      </c>
      <c r="K279" s="8"/>
    </row>
    <row r="280" spans="1:11" ht="12.75">
      <c r="A280" s="10">
        <v>41</v>
      </c>
      <c r="B280" s="10"/>
      <c r="C280" s="11"/>
      <c r="D280" s="11"/>
      <c r="E280" s="11"/>
      <c r="F280" s="10"/>
      <c r="G280" s="10"/>
      <c r="H280" s="10"/>
      <c r="I280" s="10"/>
      <c r="J280" s="10"/>
      <c r="K280" s="8"/>
    </row>
    <row r="281" spans="1:11" ht="12.75">
      <c r="A281" s="8"/>
      <c r="B281" s="8">
        <f t="shared" si="4"/>
        <v>237</v>
      </c>
      <c r="C281" s="9" t="s">
        <v>211</v>
      </c>
      <c r="D281" s="9"/>
      <c r="E281" s="8"/>
      <c r="F281" s="8" t="s">
        <v>75</v>
      </c>
      <c r="G281" s="8" t="s">
        <v>109</v>
      </c>
      <c r="H281" s="8" t="s">
        <v>73</v>
      </c>
      <c r="I281" s="8">
        <f>26</f>
        <v>26</v>
      </c>
      <c r="J281" s="8"/>
      <c r="K281" s="8"/>
    </row>
    <row r="282" spans="2:11" ht="12.75">
      <c r="B282">
        <f t="shared" si="4"/>
        <v>238</v>
      </c>
      <c r="C282" s="2" t="s">
        <v>208</v>
      </c>
      <c r="F282" t="s">
        <v>152</v>
      </c>
      <c r="H282" t="s">
        <v>178</v>
      </c>
      <c r="I282">
        <f>20</f>
        <v>20</v>
      </c>
      <c r="K282" s="8"/>
    </row>
    <row r="283" spans="2:11" ht="12.75">
      <c r="B283">
        <f t="shared" si="4"/>
        <v>239</v>
      </c>
      <c r="C283" s="2" t="s">
        <v>211</v>
      </c>
      <c r="F283" t="s">
        <v>87</v>
      </c>
      <c r="H283" t="s">
        <v>175</v>
      </c>
      <c r="I283">
        <f>4</f>
        <v>4</v>
      </c>
      <c r="K283" s="8"/>
    </row>
    <row r="284" spans="2:11" ht="12.75">
      <c r="B284">
        <f t="shared" si="4"/>
        <v>240</v>
      </c>
      <c r="C284" s="2" t="s">
        <v>208</v>
      </c>
      <c r="F284" t="s">
        <v>247</v>
      </c>
      <c r="H284" t="s">
        <v>172</v>
      </c>
      <c r="I284">
        <f>1</f>
        <v>1</v>
      </c>
      <c r="K284" s="8"/>
    </row>
    <row r="285" spans="2:11" ht="12.75">
      <c r="B285">
        <f t="shared" si="4"/>
        <v>241</v>
      </c>
      <c r="C285" s="2" t="s">
        <v>208</v>
      </c>
      <c r="F285" t="s">
        <v>3</v>
      </c>
      <c r="H285" t="s">
        <v>174</v>
      </c>
      <c r="I285">
        <f>12</f>
        <v>12</v>
      </c>
      <c r="K285" s="8"/>
    </row>
    <row r="286" spans="2:11" ht="13.5" thickBot="1">
      <c r="B286">
        <f t="shared" si="4"/>
        <v>242</v>
      </c>
      <c r="C286" s="2" t="s">
        <v>208</v>
      </c>
      <c r="F286" t="s">
        <v>246</v>
      </c>
      <c r="H286" t="s">
        <v>174</v>
      </c>
      <c r="I286">
        <f>9</f>
        <v>9</v>
      </c>
      <c r="K286" s="8"/>
    </row>
    <row r="287" spans="1:11" ht="12.75">
      <c r="A287" s="10">
        <v>42</v>
      </c>
      <c r="B287" s="10"/>
      <c r="C287" s="11"/>
      <c r="D287" s="11"/>
      <c r="E287" s="11"/>
      <c r="F287" s="10"/>
      <c r="G287" s="10"/>
      <c r="H287" s="10"/>
      <c r="I287" s="10"/>
      <c r="J287" s="10"/>
      <c r="K287" s="8"/>
    </row>
    <row r="288" spans="1:11" ht="12.75">
      <c r="A288" s="8"/>
      <c r="B288" s="8">
        <f t="shared" si="4"/>
        <v>243</v>
      </c>
      <c r="C288" s="9" t="s">
        <v>211</v>
      </c>
      <c r="D288" s="9"/>
      <c r="E288" s="8"/>
      <c r="F288" s="8" t="s">
        <v>75</v>
      </c>
      <c r="G288" s="8" t="s">
        <v>122</v>
      </c>
      <c r="H288" s="8" t="s">
        <v>199</v>
      </c>
      <c r="I288" s="8">
        <f>62</f>
        <v>62</v>
      </c>
      <c r="J288" s="8"/>
      <c r="K288" s="8"/>
    </row>
    <row r="289" spans="2:11" ht="12.75">
      <c r="B289">
        <f t="shared" si="4"/>
        <v>244</v>
      </c>
      <c r="C289" s="2" t="s">
        <v>208</v>
      </c>
      <c r="F289" t="s">
        <v>15</v>
      </c>
      <c r="H289" t="s">
        <v>178</v>
      </c>
      <c r="I289">
        <f>53</f>
        <v>53</v>
      </c>
      <c r="K289" s="8"/>
    </row>
    <row r="290" spans="2:11" ht="12.75">
      <c r="B290">
        <f t="shared" si="4"/>
        <v>245</v>
      </c>
      <c r="C290" s="2" t="s">
        <v>211</v>
      </c>
      <c r="F290" t="s">
        <v>287</v>
      </c>
      <c r="H290" t="s">
        <v>175</v>
      </c>
      <c r="I290">
        <f>29</f>
        <v>29</v>
      </c>
      <c r="K290" s="8"/>
    </row>
    <row r="291" spans="2:11" ht="13.5" thickBot="1">
      <c r="B291">
        <f t="shared" si="4"/>
        <v>246</v>
      </c>
      <c r="C291" s="2" t="s">
        <v>211</v>
      </c>
      <c r="F291" t="s">
        <v>239</v>
      </c>
      <c r="H291" t="s">
        <v>175</v>
      </c>
      <c r="I291">
        <f>22</f>
        <v>22</v>
      </c>
      <c r="K291" s="8"/>
    </row>
    <row r="292" spans="1:11" ht="12.75">
      <c r="A292" s="10">
        <v>43</v>
      </c>
      <c r="B292" s="10"/>
      <c r="C292" s="11"/>
      <c r="D292" s="11"/>
      <c r="E292" s="11"/>
      <c r="F292" s="10"/>
      <c r="G292" s="10"/>
      <c r="H292" s="10"/>
      <c r="I292" s="10"/>
      <c r="J292" s="10"/>
      <c r="K292" s="8"/>
    </row>
    <row r="293" spans="1:11" ht="12.75">
      <c r="A293" s="8"/>
      <c r="B293" s="8">
        <f t="shared" si="4"/>
        <v>247</v>
      </c>
      <c r="C293" s="9" t="s">
        <v>211</v>
      </c>
      <c r="D293" s="9"/>
      <c r="E293" s="8"/>
      <c r="F293" s="8" t="s">
        <v>88</v>
      </c>
      <c r="G293" s="8" t="s">
        <v>307</v>
      </c>
      <c r="H293" s="8" t="s">
        <v>73</v>
      </c>
      <c r="I293" s="8">
        <f>37</f>
        <v>37</v>
      </c>
      <c r="J293" s="8"/>
      <c r="K293" s="8"/>
    </row>
    <row r="294" spans="2:11" ht="12.75">
      <c r="B294">
        <f t="shared" si="4"/>
        <v>248</v>
      </c>
      <c r="C294" s="2" t="s">
        <v>208</v>
      </c>
      <c r="F294" t="s">
        <v>230</v>
      </c>
      <c r="H294" t="s">
        <v>178</v>
      </c>
      <c r="I294">
        <f>36</f>
        <v>36</v>
      </c>
      <c r="K294" s="8"/>
    </row>
    <row r="295" spans="2:11" ht="12.75">
      <c r="B295">
        <f t="shared" si="4"/>
        <v>249</v>
      </c>
      <c r="C295" s="2" t="s">
        <v>211</v>
      </c>
      <c r="F295" t="s">
        <v>288</v>
      </c>
      <c r="H295" t="s">
        <v>175</v>
      </c>
      <c r="I295">
        <f>10</f>
        <v>10</v>
      </c>
      <c r="K295" s="8"/>
    </row>
    <row r="296" spans="2:11" ht="12.75">
      <c r="B296">
        <f t="shared" si="4"/>
        <v>250</v>
      </c>
      <c r="C296" s="2" t="s">
        <v>208</v>
      </c>
      <c r="F296" t="s">
        <v>33</v>
      </c>
      <c r="H296" t="s">
        <v>172</v>
      </c>
      <c r="I296">
        <f>3</f>
        <v>3</v>
      </c>
      <c r="K296" s="8"/>
    </row>
    <row r="297" spans="2:11" ht="13.5" thickBot="1">
      <c r="B297">
        <f t="shared" si="4"/>
        <v>251</v>
      </c>
      <c r="C297" s="2" t="s">
        <v>208</v>
      </c>
      <c r="F297" t="s">
        <v>289</v>
      </c>
      <c r="H297" t="s">
        <v>174</v>
      </c>
      <c r="I297">
        <f>27</f>
        <v>27</v>
      </c>
      <c r="K297" s="8"/>
    </row>
    <row r="298" spans="1:11" ht="12.75">
      <c r="A298" s="10">
        <v>44</v>
      </c>
      <c r="B298" s="10"/>
      <c r="C298" s="11"/>
      <c r="D298" s="11"/>
      <c r="E298" s="11"/>
      <c r="F298" s="10"/>
      <c r="G298" s="10"/>
      <c r="H298" s="10"/>
      <c r="I298" s="10"/>
      <c r="J298" s="10"/>
      <c r="K298" s="8"/>
    </row>
    <row r="299" spans="1:11" ht="12.75">
      <c r="A299" s="8"/>
      <c r="B299" s="8">
        <f t="shared" si="4"/>
        <v>252</v>
      </c>
      <c r="C299" s="9" t="s">
        <v>208</v>
      </c>
      <c r="D299" s="9"/>
      <c r="E299" s="8"/>
      <c r="F299" s="8" t="s">
        <v>231</v>
      </c>
      <c r="G299" s="8" t="s">
        <v>305</v>
      </c>
      <c r="H299" s="8" t="s">
        <v>73</v>
      </c>
      <c r="I299" s="8">
        <v>32</v>
      </c>
      <c r="J299" s="8"/>
      <c r="K299" s="8"/>
    </row>
    <row r="300" spans="2:11" ht="13.5" thickBot="1">
      <c r="B300">
        <f t="shared" si="4"/>
        <v>253</v>
      </c>
      <c r="C300" s="2" t="s">
        <v>211</v>
      </c>
      <c r="F300" t="s">
        <v>87</v>
      </c>
      <c r="H300" t="s">
        <v>175</v>
      </c>
      <c r="I300">
        <f>5</f>
        <v>5</v>
      </c>
      <c r="K300" s="8"/>
    </row>
    <row r="301" spans="1:11" ht="12.75">
      <c r="A301" s="10">
        <v>45</v>
      </c>
      <c r="B301" s="10"/>
      <c r="C301" s="11"/>
      <c r="D301" s="11"/>
      <c r="E301" s="11"/>
      <c r="F301" s="10"/>
      <c r="G301" s="10"/>
      <c r="H301" s="10"/>
      <c r="I301" s="10"/>
      <c r="J301" s="10"/>
      <c r="K301" s="8"/>
    </row>
    <row r="302" spans="1:11" ht="12.75">
      <c r="A302" s="8"/>
      <c r="B302" s="8">
        <f t="shared" si="4"/>
        <v>254</v>
      </c>
      <c r="C302" s="9" t="s">
        <v>211</v>
      </c>
      <c r="D302" s="9"/>
      <c r="E302" s="8"/>
      <c r="F302" s="8" t="s">
        <v>238</v>
      </c>
      <c r="G302" s="8" t="s">
        <v>103</v>
      </c>
      <c r="H302" s="8" t="s">
        <v>73</v>
      </c>
      <c r="I302" s="8">
        <f>26</f>
        <v>26</v>
      </c>
      <c r="J302" s="8"/>
      <c r="K302" s="8"/>
    </row>
    <row r="303" spans="2:11" ht="12.75">
      <c r="B303">
        <f t="shared" si="4"/>
        <v>255</v>
      </c>
      <c r="C303" s="2" t="s">
        <v>208</v>
      </c>
      <c r="F303" t="s">
        <v>154</v>
      </c>
      <c r="H303" t="s">
        <v>178</v>
      </c>
      <c r="I303">
        <f>36</f>
        <v>36</v>
      </c>
      <c r="K303" s="8"/>
    </row>
    <row r="304" spans="2:11" ht="12.75">
      <c r="B304">
        <f t="shared" si="4"/>
        <v>256</v>
      </c>
      <c r="C304" s="2" t="s">
        <v>211</v>
      </c>
      <c r="F304" t="s">
        <v>290</v>
      </c>
      <c r="H304" t="s">
        <v>175</v>
      </c>
      <c r="I304">
        <f>10</f>
        <v>10</v>
      </c>
      <c r="K304" s="8"/>
    </row>
    <row r="305" spans="2:11" ht="12.75">
      <c r="B305">
        <f t="shared" si="4"/>
        <v>257</v>
      </c>
      <c r="C305" s="2" t="s">
        <v>208</v>
      </c>
      <c r="F305" t="s">
        <v>17</v>
      </c>
      <c r="H305" t="s">
        <v>172</v>
      </c>
      <c r="I305">
        <f>6</f>
        <v>6</v>
      </c>
      <c r="K305" s="8"/>
    </row>
    <row r="306" spans="2:11" ht="13.5" thickBot="1">
      <c r="B306">
        <f t="shared" si="4"/>
        <v>258</v>
      </c>
      <c r="C306" s="2" t="s">
        <v>211</v>
      </c>
      <c r="F306" t="s">
        <v>87</v>
      </c>
      <c r="H306" t="s">
        <v>175</v>
      </c>
      <c r="I306">
        <v>0.25</v>
      </c>
      <c r="K306" s="8"/>
    </row>
    <row r="307" spans="1:11" ht="12.75">
      <c r="A307" s="10">
        <v>46</v>
      </c>
      <c r="B307" s="10"/>
      <c r="C307" s="11"/>
      <c r="D307" s="11"/>
      <c r="E307" s="11"/>
      <c r="F307" s="10"/>
      <c r="G307" s="10"/>
      <c r="H307" s="10"/>
      <c r="I307" s="10"/>
      <c r="J307" s="10"/>
      <c r="K307" s="8"/>
    </row>
    <row r="308" spans="1:11" ht="12.75">
      <c r="A308" s="8"/>
      <c r="B308" s="8">
        <f t="shared" si="4"/>
        <v>259</v>
      </c>
      <c r="C308" s="9" t="s">
        <v>211</v>
      </c>
      <c r="D308" s="9"/>
      <c r="E308" s="8"/>
      <c r="F308" s="8" t="s">
        <v>238</v>
      </c>
      <c r="G308" s="8" t="s">
        <v>309</v>
      </c>
      <c r="H308" s="8" t="s">
        <v>73</v>
      </c>
      <c r="I308" s="8">
        <f>35</f>
        <v>35</v>
      </c>
      <c r="J308" s="8"/>
      <c r="K308" s="8"/>
    </row>
    <row r="309" spans="2:11" ht="12.75">
      <c r="B309">
        <f t="shared" si="4"/>
        <v>260</v>
      </c>
      <c r="C309" s="2" t="s">
        <v>208</v>
      </c>
      <c r="F309" t="s">
        <v>15</v>
      </c>
      <c r="H309" t="s">
        <v>178</v>
      </c>
      <c r="I309">
        <f>20</f>
        <v>20</v>
      </c>
      <c r="K309" s="8"/>
    </row>
    <row r="310" spans="2:11" ht="12.75">
      <c r="B310">
        <f t="shared" si="4"/>
        <v>261</v>
      </c>
      <c r="C310" s="2" t="s">
        <v>208</v>
      </c>
      <c r="F310" t="s">
        <v>17</v>
      </c>
      <c r="H310" t="s">
        <v>172</v>
      </c>
      <c r="I310">
        <f>3</f>
        <v>3</v>
      </c>
      <c r="K310" s="8"/>
    </row>
    <row r="311" spans="2:11" ht="12.75">
      <c r="B311">
        <f t="shared" si="4"/>
        <v>262</v>
      </c>
      <c r="C311" s="2" t="s">
        <v>211</v>
      </c>
      <c r="F311" t="s">
        <v>253</v>
      </c>
      <c r="H311" t="s">
        <v>180</v>
      </c>
      <c r="I311">
        <v>26</v>
      </c>
      <c r="K311" s="8"/>
    </row>
    <row r="312" spans="2:11" ht="12.75">
      <c r="B312">
        <f t="shared" si="4"/>
        <v>263</v>
      </c>
      <c r="C312" s="2" t="s">
        <v>208</v>
      </c>
      <c r="F312" t="s">
        <v>17</v>
      </c>
      <c r="H312" t="s">
        <v>255</v>
      </c>
      <c r="I312">
        <f>20</f>
        <v>20</v>
      </c>
      <c r="K312" s="8"/>
    </row>
    <row r="313" spans="2:11" ht="12.75">
      <c r="B313">
        <f t="shared" si="4"/>
        <v>264</v>
      </c>
      <c r="C313" s="2" t="s">
        <v>211</v>
      </c>
      <c r="F313" t="s">
        <v>291</v>
      </c>
      <c r="H313" t="s">
        <v>256</v>
      </c>
      <c r="I313">
        <f>----------------2</f>
        <v>2</v>
      </c>
      <c r="K313" s="8"/>
    </row>
    <row r="314" spans="2:11" ht="12.75">
      <c r="B314">
        <f t="shared" si="4"/>
        <v>265</v>
      </c>
      <c r="C314" s="2" t="s">
        <v>211</v>
      </c>
      <c r="F314" t="s">
        <v>218</v>
      </c>
      <c r="H314" t="s">
        <v>180</v>
      </c>
      <c r="I314">
        <v>20</v>
      </c>
      <c r="K314" s="8"/>
    </row>
    <row r="315" spans="2:11" ht="13.5" thickBot="1">
      <c r="B315">
        <f t="shared" si="4"/>
        <v>266</v>
      </c>
      <c r="C315" s="2" t="s">
        <v>208</v>
      </c>
      <c r="F315" t="s">
        <v>225</v>
      </c>
      <c r="H315" t="s">
        <v>200</v>
      </c>
      <c r="I315">
        <f>16</f>
        <v>16</v>
      </c>
      <c r="K315" s="8"/>
    </row>
    <row r="316" spans="1:11" ht="12.75">
      <c r="A316" s="10">
        <v>47</v>
      </c>
      <c r="B316" s="10"/>
      <c r="C316" s="11"/>
      <c r="D316" s="11"/>
      <c r="E316" s="11"/>
      <c r="F316" s="10"/>
      <c r="G316" s="10"/>
      <c r="H316" s="10"/>
      <c r="I316" s="10"/>
      <c r="J316" s="10"/>
      <c r="K316" s="8"/>
    </row>
    <row r="317" spans="1:11" ht="12.75">
      <c r="A317" s="8"/>
      <c r="B317" s="8">
        <f t="shared" si="4"/>
        <v>267</v>
      </c>
      <c r="C317" s="9" t="s">
        <v>211</v>
      </c>
      <c r="D317" s="9"/>
      <c r="E317" s="8"/>
      <c r="F317" s="8" t="s">
        <v>156</v>
      </c>
      <c r="G317" s="8" t="s">
        <v>126</v>
      </c>
      <c r="H317" s="8" t="s">
        <v>73</v>
      </c>
      <c r="I317" s="8">
        <f>42</f>
        <v>42</v>
      </c>
      <c r="J317" s="8"/>
      <c r="K317" s="8"/>
    </row>
    <row r="318" spans="2:11" ht="12.75">
      <c r="B318">
        <f t="shared" si="4"/>
        <v>268</v>
      </c>
      <c r="C318" s="2" t="s">
        <v>208</v>
      </c>
      <c r="F318" t="s">
        <v>154</v>
      </c>
      <c r="H318" t="s">
        <v>171</v>
      </c>
      <c r="I318">
        <f>24</f>
        <v>24</v>
      </c>
      <c r="K318" s="8"/>
    </row>
    <row r="319" spans="2:11" ht="12.75">
      <c r="B319">
        <f t="shared" si="4"/>
        <v>269</v>
      </c>
      <c r="C319" s="2" t="s">
        <v>208</v>
      </c>
      <c r="F319" t="s">
        <v>33</v>
      </c>
      <c r="H319" t="s">
        <v>172</v>
      </c>
      <c r="I319">
        <f>2</f>
        <v>2</v>
      </c>
      <c r="K319" s="8"/>
    </row>
    <row r="320" spans="2:11" ht="12.75">
      <c r="B320">
        <f t="shared" si="4"/>
        <v>270</v>
      </c>
      <c r="C320" s="2" t="s">
        <v>211</v>
      </c>
      <c r="F320" t="s">
        <v>149</v>
      </c>
      <c r="H320" t="s">
        <v>180</v>
      </c>
      <c r="I320">
        <f>26</f>
        <v>26</v>
      </c>
      <c r="K320" s="8"/>
    </row>
    <row r="321" spans="2:11" ht="12.75">
      <c r="B321">
        <f t="shared" si="4"/>
        <v>271</v>
      </c>
      <c r="C321" s="2" t="s">
        <v>208</v>
      </c>
      <c r="F321" t="s">
        <v>230</v>
      </c>
      <c r="H321" t="s">
        <v>203</v>
      </c>
      <c r="I321">
        <f>33</f>
        <v>33</v>
      </c>
      <c r="K321" s="8"/>
    </row>
    <row r="322" spans="2:11" ht="12.75">
      <c r="B322">
        <f t="shared" si="4"/>
        <v>272</v>
      </c>
      <c r="C322" s="2" t="s">
        <v>211</v>
      </c>
      <c r="F322" t="s">
        <v>87</v>
      </c>
      <c r="H322" t="s">
        <v>180</v>
      </c>
      <c r="I322">
        <f>23</f>
        <v>23</v>
      </c>
      <c r="K322" s="8"/>
    </row>
    <row r="323" spans="2:11" ht="13.5" thickBot="1">
      <c r="B323">
        <f t="shared" si="4"/>
        <v>273</v>
      </c>
      <c r="C323" s="2" t="s">
        <v>211</v>
      </c>
      <c r="F323" t="s">
        <v>150</v>
      </c>
      <c r="H323" t="s">
        <v>173</v>
      </c>
      <c r="I323">
        <f>12</f>
        <v>12</v>
      </c>
      <c r="K323" s="8"/>
    </row>
    <row r="324" spans="1:11" ht="12.75">
      <c r="A324" s="10">
        <v>48</v>
      </c>
      <c r="B324" s="10"/>
      <c r="C324" s="11"/>
      <c r="D324" s="11"/>
      <c r="E324" s="11"/>
      <c r="F324" s="10"/>
      <c r="G324" s="10"/>
      <c r="H324" s="10"/>
      <c r="I324" s="10"/>
      <c r="J324" s="10"/>
      <c r="K324" s="8"/>
    </row>
    <row r="325" spans="1:11" ht="12.75">
      <c r="A325" s="8"/>
      <c r="B325" s="8">
        <f t="shared" si="4"/>
        <v>274</v>
      </c>
      <c r="C325" s="9" t="s">
        <v>208</v>
      </c>
      <c r="D325" s="9"/>
      <c r="E325" s="8"/>
      <c r="F325" s="8" t="s">
        <v>259</v>
      </c>
      <c r="G325" s="8"/>
      <c r="H325" s="8" t="s">
        <v>73</v>
      </c>
      <c r="I325" s="8">
        <f>32</f>
        <v>32</v>
      </c>
      <c r="J325" s="8"/>
      <c r="K325" s="8"/>
    </row>
    <row r="326" spans="2:11" ht="12.75">
      <c r="B326">
        <f t="shared" si="4"/>
        <v>275</v>
      </c>
      <c r="C326" s="2" t="s">
        <v>211</v>
      </c>
      <c r="F326" t="s">
        <v>243</v>
      </c>
      <c r="H326" t="s">
        <v>175</v>
      </c>
      <c r="I326">
        <f>8</f>
        <v>8</v>
      </c>
      <c r="K326" s="8"/>
    </row>
    <row r="327" spans="2:11" ht="13.5" thickBot="1">
      <c r="B327">
        <f aca="true" t="shared" si="5" ref="B327:B346">IF(B326&gt;0,B326+1,B325+1)</f>
        <v>276</v>
      </c>
      <c r="C327" s="2" t="s">
        <v>208</v>
      </c>
      <c r="F327" t="s">
        <v>15</v>
      </c>
      <c r="H327" t="s">
        <v>172</v>
      </c>
      <c r="I327">
        <f>4</f>
        <v>4</v>
      </c>
      <c r="K327" s="8"/>
    </row>
    <row r="328" spans="1:11" ht="12.75">
      <c r="A328" s="10">
        <v>49</v>
      </c>
      <c r="B328" s="10"/>
      <c r="C328" s="11"/>
      <c r="D328" s="11"/>
      <c r="E328" s="11"/>
      <c r="F328" s="10"/>
      <c r="G328" s="10"/>
      <c r="H328" s="10"/>
      <c r="I328" s="10"/>
      <c r="J328" s="10"/>
      <c r="K328" s="8"/>
    </row>
    <row r="329" spans="1:11" ht="12.75">
      <c r="A329" s="8"/>
      <c r="B329" s="8">
        <f t="shared" si="5"/>
        <v>277</v>
      </c>
      <c r="C329" s="9" t="s">
        <v>211</v>
      </c>
      <c r="D329" s="9"/>
      <c r="E329" s="8"/>
      <c r="F329" s="8" t="s">
        <v>292</v>
      </c>
      <c r="G329" s="8" t="s">
        <v>307</v>
      </c>
      <c r="H329" s="8" t="s">
        <v>73</v>
      </c>
      <c r="I329" s="8">
        <f>36</f>
        <v>36</v>
      </c>
      <c r="J329" s="8"/>
      <c r="K329" s="8"/>
    </row>
    <row r="330" spans="2:11" ht="12.75">
      <c r="B330">
        <f t="shared" si="5"/>
        <v>278</v>
      </c>
      <c r="C330" s="2" t="s">
        <v>208</v>
      </c>
      <c r="F330" t="s">
        <v>17</v>
      </c>
      <c r="H330" t="s">
        <v>177</v>
      </c>
      <c r="I330">
        <f>36</f>
        <v>36</v>
      </c>
      <c r="K330" s="8"/>
    </row>
    <row r="331" spans="2:11" ht="12.75">
      <c r="B331">
        <f t="shared" si="5"/>
        <v>279</v>
      </c>
      <c r="C331" s="2" t="s">
        <v>211</v>
      </c>
      <c r="F331" t="s">
        <v>212</v>
      </c>
      <c r="H331" t="s">
        <v>175</v>
      </c>
      <c r="I331">
        <f>17</f>
        <v>17</v>
      </c>
      <c r="K331" s="8"/>
    </row>
    <row r="332" spans="2:11" ht="12.75">
      <c r="B332">
        <f t="shared" si="5"/>
        <v>280</v>
      </c>
      <c r="C332" s="2" t="s">
        <v>211</v>
      </c>
      <c r="F332" t="s">
        <v>238</v>
      </c>
      <c r="H332" t="s">
        <v>175</v>
      </c>
      <c r="I332">
        <f>12</f>
        <v>12</v>
      </c>
      <c r="K332" s="8"/>
    </row>
    <row r="333" spans="2:11" ht="12.75">
      <c r="B333">
        <f t="shared" si="5"/>
        <v>281</v>
      </c>
      <c r="C333" s="2" t="s">
        <v>208</v>
      </c>
      <c r="F333" t="s">
        <v>230</v>
      </c>
      <c r="H333" t="s">
        <v>172</v>
      </c>
      <c r="I333">
        <f>7</f>
        <v>7</v>
      </c>
      <c r="K333" s="8"/>
    </row>
    <row r="334" spans="2:11" ht="12.75">
      <c r="B334">
        <f t="shared" si="5"/>
        <v>282</v>
      </c>
      <c r="C334" s="2" t="s">
        <v>211</v>
      </c>
      <c r="F334" t="s">
        <v>113</v>
      </c>
      <c r="H334" t="s">
        <v>175</v>
      </c>
      <c r="I334">
        <f>6</f>
        <v>6</v>
      </c>
      <c r="K334" s="8"/>
    </row>
    <row r="335" spans="2:11" ht="13.5" thickBot="1">
      <c r="B335">
        <f t="shared" si="5"/>
        <v>283</v>
      </c>
      <c r="C335" s="2" t="s">
        <v>208</v>
      </c>
      <c r="F335" t="s">
        <v>293</v>
      </c>
      <c r="H335" t="s">
        <v>172</v>
      </c>
      <c r="I335">
        <f>3</f>
        <v>3</v>
      </c>
      <c r="K335" s="8"/>
    </row>
    <row r="336" spans="1:11" ht="12.75">
      <c r="A336" s="10">
        <v>50</v>
      </c>
      <c r="B336" s="10"/>
      <c r="C336" s="11"/>
      <c r="D336" s="11"/>
      <c r="E336" s="11"/>
      <c r="F336" s="10"/>
      <c r="G336" s="10"/>
      <c r="H336" s="10"/>
      <c r="I336" s="10"/>
      <c r="J336" s="10"/>
      <c r="K336" s="8"/>
    </row>
    <row r="337" spans="1:11" ht="12.75">
      <c r="A337" s="8"/>
      <c r="B337" s="8">
        <f t="shared" si="5"/>
        <v>284</v>
      </c>
      <c r="C337" s="9" t="s">
        <v>208</v>
      </c>
      <c r="D337" s="9" t="s">
        <v>29</v>
      </c>
      <c r="E337" s="8"/>
      <c r="F337" s="8" t="s">
        <v>231</v>
      </c>
      <c r="G337" s="8" t="s">
        <v>90</v>
      </c>
      <c r="H337" s="8" t="s">
        <v>73</v>
      </c>
      <c r="I337" s="8">
        <f>45</f>
        <v>45</v>
      </c>
      <c r="J337" s="8"/>
      <c r="K337" s="8"/>
    </row>
    <row r="338" spans="2:11" ht="12.75">
      <c r="B338">
        <f t="shared" si="5"/>
        <v>285</v>
      </c>
      <c r="C338" s="2" t="s">
        <v>208</v>
      </c>
      <c r="F338" t="s">
        <v>17</v>
      </c>
      <c r="H338" t="s">
        <v>172</v>
      </c>
      <c r="I338">
        <f>22</f>
        <v>22</v>
      </c>
      <c r="K338" s="8"/>
    </row>
    <row r="339" spans="2:11" ht="12.75">
      <c r="B339">
        <f t="shared" si="5"/>
        <v>286</v>
      </c>
      <c r="C339" s="2" t="s">
        <v>208</v>
      </c>
      <c r="F339" t="s">
        <v>33</v>
      </c>
      <c r="H339" t="s">
        <v>172</v>
      </c>
      <c r="I339">
        <f>16</f>
        <v>16</v>
      </c>
      <c r="K339" s="8"/>
    </row>
    <row r="340" spans="2:11" ht="13.5" thickBot="1">
      <c r="B340">
        <f t="shared" si="5"/>
        <v>287</v>
      </c>
      <c r="C340" s="2" t="s">
        <v>208</v>
      </c>
      <c r="F340" t="s">
        <v>152</v>
      </c>
      <c r="H340" t="s">
        <v>172</v>
      </c>
      <c r="I340">
        <f>10</f>
        <v>10</v>
      </c>
      <c r="K340" s="8"/>
    </row>
    <row r="341" spans="1:11" ht="12.75">
      <c r="A341" s="10">
        <v>51</v>
      </c>
      <c r="B341" s="10"/>
      <c r="C341" s="11"/>
      <c r="D341" s="11"/>
      <c r="E341" s="11"/>
      <c r="F341" s="10"/>
      <c r="G341" s="10"/>
      <c r="H341" s="10"/>
      <c r="I341" s="10"/>
      <c r="J341" s="10"/>
      <c r="K341" s="8"/>
    </row>
    <row r="342" spans="1:11" ht="12.75">
      <c r="A342" s="8"/>
      <c r="B342" s="8">
        <f t="shared" si="5"/>
        <v>288</v>
      </c>
      <c r="C342" s="9" t="s">
        <v>208</v>
      </c>
      <c r="D342" s="9"/>
      <c r="E342" s="8"/>
      <c r="F342" s="8" t="s">
        <v>294</v>
      </c>
      <c r="G342" s="8" t="s">
        <v>310</v>
      </c>
      <c r="H342" s="8" t="s">
        <v>201</v>
      </c>
      <c r="I342" s="8">
        <v>70</v>
      </c>
      <c r="J342" s="8"/>
      <c r="K342" s="8"/>
    </row>
    <row r="343" spans="2:11" ht="13.5" thickBot="1">
      <c r="B343">
        <f t="shared" si="5"/>
        <v>289</v>
      </c>
      <c r="C343" s="2" t="s">
        <v>211</v>
      </c>
      <c r="F343" t="s">
        <v>295</v>
      </c>
      <c r="H343" t="s">
        <v>202</v>
      </c>
      <c r="I343">
        <f>12</f>
        <v>12</v>
      </c>
      <c r="K343" s="8"/>
    </row>
    <row r="344" spans="1:11" ht="12.75">
      <c r="A344" s="10">
        <v>52</v>
      </c>
      <c r="B344" s="10"/>
      <c r="C344" s="11"/>
      <c r="D344" s="11"/>
      <c r="E344" s="11"/>
      <c r="F344" s="10"/>
      <c r="G344" s="10"/>
      <c r="H344" s="10"/>
      <c r="I344" s="10"/>
      <c r="J344" s="10"/>
      <c r="K344" s="8"/>
    </row>
    <row r="345" spans="1:11" ht="12.75">
      <c r="A345" s="8"/>
      <c r="B345" s="8">
        <f t="shared" si="5"/>
        <v>290</v>
      </c>
      <c r="C345" s="9" t="s">
        <v>211</v>
      </c>
      <c r="D345" s="9"/>
      <c r="E345" s="8"/>
      <c r="F345" s="8" t="s">
        <v>213</v>
      </c>
      <c r="G345" s="8" t="s">
        <v>131</v>
      </c>
      <c r="H345" s="8" t="s">
        <v>73</v>
      </c>
      <c r="I345" s="8">
        <f>26</f>
        <v>26</v>
      </c>
      <c r="J345" s="8"/>
      <c r="K345" s="8"/>
    </row>
    <row r="346" spans="2:11" ht="12.75">
      <c r="B346">
        <f t="shared" si="5"/>
        <v>291</v>
      </c>
      <c r="C346" s="2" t="s">
        <v>208</v>
      </c>
      <c r="F346" t="s">
        <v>225</v>
      </c>
      <c r="H346" t="s">
        <v>171</v>
      </c>
      <c r="I346">
        <f>39</f>
        <v>39</v>
      </c>
      <c r="K346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A2" sqref="A2"/>
    </sheetView>
  </sheetViews>
  <sheetFormatPr defaultColWidth="9.140625" defaultRowHeight="12.75"/>
  <cols>
    <col min="1" max="3" width="4.28125" style="0" customWidth="1"/>
    <col min="4" max="5" width="4.28125" style="0" hidden="1" customWidth="1"/>
    <col min="6" max="6" width="4.28125" style="0" customWidth="1"/>
    <col min="7" max="8" width="4.28125" style="0" hidden="1" customWidth="1"/>
    <col min="9" max="10" width="4.28125" style="0" customWidth="1"/>
    <col min="11" max="11" width="7.00390625" style="0" customWidth="1"/>
    <col min="12" max="12" width="5.7109375" style="0" customWidth="1"/>
    <col min="13" max="13" width="4.7109375" style="0" customWidth="1"/>
    <col min="14" max="14" width="4.28125" style="0" customWidth="1"/>
    <col min="15" max="15" width="8.7109375" style="0" customWidth="1"/>
    <col min="16" max="16" width="4.28125" style="0" customWidth="1"/>
  </cols>
  <sheetData>
    <row r="1" spans="1:9" ht="12.75">
      <c r="A1" s="1" t="s">
        <v>384</v>
      </c>
      <c r="B1" s="1"/>
      <c r="C1" s="2"/>
      <c r="D1" s="2"/>
      <c r="E1" s="2"/>
      <c r="F1" s="2"/>
      <c r="G1" s="2"/>
      <c r="I1" s="1"/>
    </row>
    <row r="2" spans="1:16" ht="13.5" thickBot="1">
      <c r="A2" s="3" t="s">
        <v>68</v>
      </c>
      <c r="B2" s="18"/>
      <c r="C2" s="9"/>
      <c r="D2" s="9"/>
      <c r="E2" s="9"/>
      <c r="F2" s="9"/>
      <c r="G2" s="9"/>
      <c r="H2" s="8"/>
      <c r="I2" s="18"/>
      <c r="J2" s="5"/>
      <c r="K2" s="8"/>
      <c r="L2" s="8"/>
      <c r="M2" s="8"/>
      <c r="N2" s="5"/>
      <c r="P2" s="8"/>
    </row>
    <row r="3" spans="1:16" ht="13.5" thickBot="1">
      <c r="A3" s="12">
        <f>SUM($B:$B)</f>
        <v>291</v>
      </c>
      <c r="B3" t="s">
        <v>314</v>
      </c>
      <c r="J3" s="12">
        <f>MAX(Traduzione!$A:$A)</f>
        <v>52</v>
      </c>
      <c r="K3" t="s">
        <v>315</v>
      </c>
      <c r="N3" s="13">
        <f>$A3/$J3</f>
        <v>5.596153846153846</v>
      </c>
      <c r="O3" t="s">
        <v>316</v>
      </c>
      <c r="P3" s="19"/>
    </row>
    <row r="4" spans="1:17" ht="13.5" thickBot="1">
      <c r="A4" s="13">
        <f>SUM(Traduzione!$I:$I)/$A$3</f>
        <v>20.370549828178692</v>
      </c>
      <c r="B4" t="s">
        <v>317</v>
      </c>
      <c r="J4" s="12">
        <f>MAX(Traduzione!$I:$I)</f>
        <v>73</v>
      </c>
      <c r="K4" t="s">
        <v>318</v>
      </c>
      <c r="N4" s="14">
        <f>COUNTIF(Traduzione!$C:$C,"M")</f>
        <v>156</v>
      </c>
      <c r="O4" t="s">
        <v>319</v>
      </c>
      <c r="P4" s="14">
        <f>COUNTIF(Traduzione!$C:$C,"F")</f>
        <v>135</v>
      </c>
      <c r="Q4" t="s">
        <v>320</v>
      </c>
    </row>
    <row r="5" ht="12.75">
      <c r="A5" t="s">
        <v>321</v>
      </c>
    </row>
    <row r="6" spans="1:12" ht="13.5" thickBot="1">
      <c r="A6" s="15" t="s">
        <v>67</v>
      </c>
      <c r="B6" s="16" t="s">
        <v>322</v>
      </c>
      <c r="C6" s="16" t="s">
        <v>323</v>
      </c>
      <c r="D6" s="16"/>
      <c r="E6" s="16"/>
      <c r="F6" s="16" t="s">
        <v>324</v>
      </c>
      <c r="G6" s="16"/>
      <c r="H6" s="16"/>
      <c r="L6" t="s">
        <v>325</v>
      </c>
    </row>
    <row r="7" spans="1:8" ht="12.75">
      <c r="A7" s="17">
        <v>0</v>
      </c>
      <c r="B7" s="17">
        <f>COUNTIF(Estesa!$I:$I,A7)</f>
        <v>5</v>
      </c>
      <c r="C7" s="17">
        <f aca="true" t="shared" si="0" ref="C7:C38">IF(MOD($A7,5)=0,SUM($B7:$B11),0)</f>
        <v>48</v>
      </c>
      <c r="D7" s="17">
        <v>0</v>
      </c>
      <c r="E7" s="17">
        <f>$C7</f>
        <v>48</v>
      </c>
      <c r="F7" s="17">
        <f aca="true" t="shared" si="1" ref="F7:F38">IF(MOD($A7,10)=0,SUM($B7:$B16),0)</f>
        <v>88</v>
      </c>
      <c r="G7" s="17">
        <v>0</v>
      </c>
      <c r="H7" s="17">
        <f>$F7</f>
        <v>88</v>
      </c>
    </row>
    <row r="8" spans="1:8" ht="12.75">
      <c r="A8" s="17">
        <f aca="true" t="shared" si="2" ref="A8:A39">A7+1</f>
        <v>1</v>
      </c>
      <c r="B8" s="17">
        <f>COUNTIF(Estesa!$I:$I,A8)</f>
        <v>8</v>
      </c>
      <c r="C8" s="17">
        <f t="shared" si="0"/>
        <v>0</v>
      </c>
      <c r="D8" s="17">
        <f aca="true" t="shared" si="3" ref="D8:D16">D7+5</f>
        <v>5</v>
      </c>
      <c r="E8" s="17">
        <f>$C$12</f>
        <v>40</v>
      </c>
      <c r="F8" s="17">
        <f t="shared" si="1"/>
        <v>0</v>
      </c>
      <c r="G8" s="17">
        <f aca="true" t="shared" si="4" ref="G8:G16">G7+10</f>
        <v>10</v>
      </c>
      <c r="H8" s="17">
        <f>$F$17</f>
        <v>69</v>
      </c>
    </row>
    <row r="9" spans="1:8" ht="12.75">
      <c r="A9" s="17">
        <f t="shared" si="2"/>
        <v>2</v>
      </c>
      <c r="B9" s="17">
        <f>COUNTIF(Estesa!$I:$I,A9)</f>
        <v>10</v>
      </c>
      <c r="C9" s="17">
        <f t="shared" si="0"/>
        <v>0</v>
      </c>
      <c r="D9" s="17">
        <f t="shared" si="3"/>
        <v>10</v>
      </c>
      <c r="E9" s="17">
        <f>$C$17</f>
        <v>35</v>
      </c>
      <c r="F9" s="17">
        <f t="shared" si="1"/>
        <v>0</v>
      </c>
      <c r="G9" s="17">
        <f t="shared" si="4"/>
        <v>20</v>
      </c>
      <c r="H9" s="17">
        <f>$F$27</f>
        <v>51</v>
      </c>
    </row>
    <row r="10" spans="1:8" ht="12.75">
      <c r="A10" s="17">
        <f t="shared" si="2"/>
        <v>3</v>
      </c>
      <c r="B10" s="17">
        <f>COUNTIF(Estesa!$I:$I,A10)</f>
        <v>15</v>
      </c>
      <c r="C10" s="17">
        <f t="shared" si="0"/>
        <v>0</v>
      </c>
      <c r="D10" s="17">
        <f t="shared" si="3"/>
        <v>15</v>
      </c>
      <c r="E10" s="17">
        <f>$C$22</f>
        <v>34</v>
      </c>
      <c r="F10" s="17">
        <f t="shared" si="1"/>
        <v>0</v>
      </c>
      <c r="G10" s="17">
        <f t="shared" si="4"/>
        <v>30</v>
      </c>
      <c r="H10" s="17">
        <f>$F$37</f>
        <v>44</v>
      </c>
    </row>
    <row r="11" spans="1:8" ht="12.75">
      <c r="A11" s="17">
        <f t="shared" si="2"/>
        <v>4</v>
      </c>
      <c r="B11" s="17">
        <f>COUNTIF(Estesa!$I:$I,A11)</f>
        <v>10</v>
      </c>
      <c r="C11" s="17">
        <f t="shared" si="0"/>
        <v>0</v>
      </c>
      <c r="D11" s="17">
        <f t="shared" si="3"/>
        <v>20</v>
      </c>
      <c r="E11" s="17">
        <f>$C$27</f>
        <v>24</v>
      </c>
      <c r="F11" s="17">
        <f t="shared" si="1"/>
        <v>0</v>
      </c>
      <c r="G11" s="17">
        <f t="shared" si="4"/>
        <v>40</v>
      </c>
      <c r="H11" s="17">
        <f>$F$47</f>
        <v>26</v>
      </c>
    </row>
    <row r="12" spans="1:8" ht="12.75">
      <c r="A12" s="17">
        <f t="shared" si="2"/>
        <v>5</v>
      </c>
      <c r="B12" s="17">
        <f>COUNTIF(Estesa!$I:$I,A12)</f>
        <v>9</v>
      </c>
      <c r="C12" s="17">
        <f t="shared" si="0"/>
        <v>40</v>
      </c>
      <c r="D12" s="17">
        <f t="shared" si="3"/>
        <v>25</v>
      </c>
      <c r="E12" s="17">
        <f>$C$32</f>
        <v>27</v>
      </c>
      <c r="F12" s="17">
        <f t="shared" si="1"/>
        <v>0</v>
      </c>
      <c r="G12" s="17">
        <f t="shared" si="4"/>
        <v>50</v>
      </c>
      <c r="H12" s="17">
        <f>$F$57</f>
        <v>8</v>
      </c>
    </row>
    <row r="13" spans="1:8" ht="12.75">
      <c r="A13" s="17">
        <f t="shared" si="2"/>
        <v>6</v>
      </c>
      <c r="B13" s="17">
        <f>COUNTIF(Estesa!$I:$I,A13)</f>
        <v>6</v>
      </c>
      <c r="C13" s="17">
        <f t="shared" si="0"/>
        <v>0</v>
      </c>
      <c r="D13" s="17">
        <f t="shared" si="3"/>
        <v>30</v>
      </c>
      <c r="E13" s="17">
        <f>$C$37</f>
        <v>20</v>
      </c>
      <c r="F13" s="17">
        <f t="shared" si="1"/>
        <v>0</v>
      </c>
      <c r="G13" s="17">
        <f t="shared" si="4"/>
        <v>60</v>
      </c>
      <c r="H13" s="17">
        <f>$F$67</f>
        <v>2</v>
      </c>
    </row>
    <row r="14" spans="1:8" ht="12.75">
      <c r="A14" s="17">
        <f t="shared" si="2"/>
        <v>7</v>
      </c>
      <c r="B14" s="17">
        <f>COUNTIF(Estesa!$I:$I,A14)</f>
        <v>9</v>
      </c>
      <c r="C14" s="17">
        <f t="shared" si="0"/>
        <v>0</v>
      </c>
      <c r="D14" s="17">
        <f t="shared" si="3"/>
        <v>35</v>
      </c>
      <c r="E14" s="17">
        <f>$C$42</f>
        <v>24</v>
      </c>
      <c r="F14" s="17">
        <f t="shared" si="1"/>
        <v>0</v>
      </c>
      <c r="G14" s="17">
        <f t="shared" si="4"/>
        <v>70</v>
      </c>
      <c r="H14" s="17">
        <f>$F$77</f>
        <v>3</v>
      </c>
    </row>
    <row r="15" spans="1:8" ht="12.75">
      <c r="A15" s="17">
        <f t="shared" si="2"/>
        <v>8</v>
      </c>
      <c r="B15" s="17">
        <f>COUNTIF(Estesa!$I:$I,A15)</f>
        <v>6</v>
      </c>
      <c r="C15" s="17">
        <f t="shared" si="0"/>
        <v>0</v>
      </c>
      <c r="D15" s="17">
        <f t="shared" si="3"/>
        <v>40</v>
      </c>
      <c r="E15" s="17">
        <f>$C$47</f>
        <v>21</v>
      </c>
      <c r="F15" s="17">
        <f t="shared" si="1"/>
        <v>0</v>
      </c>
      <c r="G15" s="17">
        <f t="shared" si="4"/>
        <v>80</v>
      </c>
      <c r="H15" s="17">
        <f>$F$87</f>
        <v>0</v>
      </c>
    </row>
    <row r="16" spans="1:8" ht="12.75">
      <c r="A16" s="17">
        <f t="shared" si="2"/>
        <v>9</v>
      </c>
      <c r="B16" s="17">
        <f>COUNTIF(Estesa!$I:$I,A16)</f>
        <v>10</v>
      </c>
      <c r="C16" s="17">
        <f t="shared" si="0"/>
        <v>0</v>
      </c>
      <c r="D16" s="17">
        <f t="shared" si="3"/>
        <v>45</v>
      </c>
      <c r="E16" s="17">
        <f>$C$52</f>
        <v>5</v>
      </c>
      <c r="F16" s="17">
        <f t="shared" si="1"/>
        <v>0</v>
      </c>
      <c r="G16" s="17">
        <f t="shared" si="4"/>
        <v>90</v>
      </c>
      <c r="H16" s="17">
        <f>$F$97</f>
        <v>0</v>
      </c>
    </row>
    <row r="17" spans="1:8" ht="12.75">
      <c r="A17" s="17">
        <f t="shared" si="2"/>
        <v>10</v>
      </c>
      <c r="B17" s="17">
        <f>COUNTIF(Estesa!$I:$I,A17)</f>
        <v>13</v>
      </c>
      <c r="C17" s="17">
        <f t="shared" si="0"/>
        <v>35</v>
      </c>
      <c r="D17" s="17">
        <f aca="true" t="shared" si="5" ref="D17:D26">D16+5</f>
        <v>50</v>
      </c>
      <c r="E17" s="17">
        <f>$C$57</f>
        <v>7</v>
      </c>
      <c r="F17" s="17">
        <f t="shared" si="1"/>
        <v>69</v>
      </c>
      <c r="G17" s="17"/>
      <c r="H17" s="17"/>
    </row>
    <row r="18" spans="1:8" ht="12.75">
      <c r="A18" s="17">
        <f t="shared" si="2"/>
        <v>11</v>
      </c>
      <c r="B18" s="17">
        <f>COUNTIF(Estesa!$I:$I,A18)</f>
        <v>3</v>
      </c>
      <c r="C18" s="17">
        <f t="shared" si="0"/>
        <v>0</v>
      </c>
      <c r="D18" s="17">
        <f t="shared" si="5"/>
        <v>55</v>
      </c>
      <c r="E18" s="17">
        <f>$C$62</f>
        <v>1</v>
      </c>
      <c r="F18" s="17">
        <f t="shared" si="1"/>
        <v>0</v>
      </c>
      <c r="G18" s="17"/>
      <c r="H18" s="17"/>
    </row>
    <row r="19" spans="1:8" ht="12.75">
      <c r="A19" s="17">
        <f t="shared" si="2"/>
        <v>12</v>
      </c>
      <c r="B19" s="17">
        <f>COUNTIF(Estesa!$I:$I,A19)</f>
        <v>14</v>
      </c>
      <c r="C19" s="17">
        <f t="shared" si="0"/>
        <v>0</v>
      </c>
      <c r="D19" s="17">
        <f t="shared" si="5"/>
        <v>60</v>
      </c>
      <c r="E19" s="17">
        <f>$C$67</f>
        <v>2</v>
      </c>
      <c r="F19" s="17">
        <f t="shared" si="1"/>
        <v>0</v>
      </c>
      <c r="G19" s="17"/>
      <c r="H19" s="17"/>
    </row>
    <row r="20" spans="1:8" ht="12.75">
      <c r="A20" s="17">
        <f t="shared" si="2"/>
        <v>13</v>
      </c>
      <c r="B20" s="17">
        <f>COUNTIF(Estesa!$I:$I,A20)</f>
        <v>2</v>
      </c>
      <c r="C20" s="17">
        <f t="shared" si="0"/>
        <v>0</v>
      </c>
      <c r="D20" s="17">
        <f t="shared" si="5"/>
        <v>65</v>
      </c>
      <c r="E20" s="17">
        <f>$C$72</f>
        <v>0</v>
      </c>
      <c r="F20" s="17">
        <f t="shared" si="1"/>
        <v>0</v>
      </c>
      <c r="G20" s="17"/>
      <c r="H20" s="17"/>
    </row>
    <row r="21" spans="1:8" ht="12.75">
      <c r="A21" s="17">
        <f t="shared" si="2"/>
        <v>14</v>
      </c>
      <c r="B21" s="17">
        <f>COUNTIF(Estesa!$I:$I,A21)</f>
        <v>3</v>
      </c>
      <c r="C21" s="17">
        <f t="shared" si="0"/>
        <v>0</v>
      </c>
      <c r="D21" s="17">
        <f t="shared" si="5"/>
        <v>70</v>
      </c>
      <c r="E21" s="17">
        <f>$C$77</f>
        <v>3</v>
      </c>
      <c r="F21" s="17">
        <f t="shared" si="1"/>
        <v>0</v>
      </c>
      <c r="G21" s="17"/>
      <c r="H21" s="17"/>
    </row>
    <row r="22" spans="1:8" ht="12.75">
      <c r="A22" s="17">
        <f t="shared" si="2"/>
        <v>15</v>
      </c>
      <c r="B22" s="17">
        <f>COUNTIF(Estesa!$I:$I,A22)</f>
        <v>9</v>
      </c>
      <c r="C22" s="17">
        <f t="shared" si="0"/>
        <v>34</v>
      </c>
      <c r="D22" s="17">
        <f t="shared" si="5"/>
        <v>75</v>
      </c>
      <c r="E22" s="17">
        <f>$C$82</f>
        <v>0</v>
      </c>
      <c r="F22" s="17">
        <f t="shared" si="1"/>
        <v>0</v>
      </c>
      <c r="G22" s="17"/>
      <c r="H22" s="17"/>
    </row>
    <row r="23" spans="1:8" ht="12.75">
      <c r="A23" s="17">
        <f t="shared" si="2"/>
        <v>16</v>
      </c>
      <c r="B23" s="17">
        <f>COUNTIF(Estesa!$I:$I,A23)</f>
        <v>11</v>
      </c>
      <c r="C23" s="17">
        <f t="shared" si="0"/>
        <v>0</v>
      </c>
      <c r="D23" s="17">
        <f t="shared" si="5"/>
        <v>80</v>
      </c>
      <c r="E23" s="17">
        <f>$C$87</f>
        <v>0</v>
      </c>
      <c r="F23" s="17">
        <f t="shared" si="1"/>
        <v>0</v>
      </c>
      <c r="G23" s="17"/>
      <c r="H23" s="17"/>
    </row>
    <row r="24" spans="1:8" ht="12.75">
      <c r="A24" s="17">
        <f t="shared" si="2"/>
        <v>17</v>
      </c>
      <c r="B24" s="17">
        <f>COUNTIF(Estesa!$I:$I,A24)</f>
        <v>2</v>
      </c>
      <c r="C24" s="17">
        <f t="shared" si="0"/>
        <v>0</v>
      </c>
      <c r="D24" s="17">
        <f t="shared" si="5"/>
        <v>85</v>
      </c>
      <c r="E24" s="17">
        <f>$C$92</f>
        <v>0</v>
      </c>
      <c r="F24" s="17">
        <f t="shared" si="1"/>
        <v>0</v>
      </c>
      <c r="G24" s="17"/>
      <c r="H24" s="17"/>
    </row>
    <row r="25" spans="1:8" ht="12.75">
      <c r="A25" s="17">
        <f t="shared" si="2"/>
        <v>18</v>
      </c>
      <c r="B25" s="17">
        <f>COUNTIF(Estesa!$I:$I,A25)</f>
        <v>10</v>
      </c>
      <c r="C25" s="17">
        <f t="shared" si="0"/>
        <v>0</v>
      </c>
      <c r="D25" s="17">
        <f t="shared" si="5"/>
        <v>90</v>
      </c>
      <c r="E25" s="17">
        <f>$C$97</f>
        <v>0</v>
      </c>
      <c r="F25" s="17">
        <f t="shared" si="1"/>
        <v>0</v>
      </c>
      <c r="G25" s="17"/>
      <c r="H25" s="17"/>
    </row>
    <row r="26" spans="1:8" ht="12.75">
      <c r="A26" s="17">
        <f t="shared" si="2"/>
        <v>19</v>
      </c>
      <c r="B26" s="17">
        <f>COUNTIF(Estesa!$I:$I,A26)</f>
        <v>2</v>
      </c>
      <c r="C26" s="17">
        <f t="shared" si="0"/>
        <v>0</v>
      </c>
      <c r="D26" s="17">
        <f t="shared" si="5"/>
        <v>95</v>
      </c>
      <c r="E26" s="17">
        <f>$C$102</f>
        <v>0</v>
      </c>
      <c r="F26" s="17">
        <f t="shared" si="1"/>
        <v>0</v>
      </c>
      <c r="G26" s="17"/>
      <c r="H26" s="17"/>
    </row>
    <row r="27" spans="1:8" ht="12.75">
      <c r="A27" s="17">
        <f t="shared" si="2"/>
        <v>20</v>
      </c>
      <c r="B27" s="17">
        <f>COUNTIF(Estesa!$I:$I,A27)</f>
        <v>8</v>
      </c>
      <c r="C27" s="17">
        <f t="shared" si="0"/>
        <v>24</v>
      </c>
      <c r="D27" s="17"/>
      <c r="E27" s="17"/>
      <c r="F27" s="17">
        <f t="shared" si="1"/>
        <v>51</v>
      </c>
      <c r="G27" s="17"/>
      <c r="H27" s="17"/>
    </row>
    <row r="28" spans="1:8" ht="12.75">
      <c r="A28" s="17">
        <f t="shared" si="2"/>
        <v>21</v>
      </c>
      <c r="B28" s="17">
        <f>COUNTIF(Estesa!$I:$I,A28)</f>
        <v>3</v>
      </c>
      <c r="C28" s="17">
        <f t="shared" si="0"/>
        <v>0</v>
      </c>
      <c r="D28" s="17"/>
      <c r="E28" s="17"/>
      <c r="F28" s="17">
        <f t="shared" si="1"/>
        <v>0</v>
      </c>
      <c r="G28" s="17"/>
      <c r="H28" s="17"/>
    </row>
    <row r="29" spans="1:8" ht="12.75">
      <c r="A29" s="17">
        <f t="shared" si="2"/>
        <v>22</v>
      </c>
      <c r="B29" s="17">
        <f>COUNTIF(Estesa!$I:$I,A29)</f>
        <v>6</v>
      </c>
      <c r="C29" s="17">
        <f t="shared" si="0"/>
        <v>0</v>
      </c>
      <c r="D29" s="17"/>
      <c r="E29" s="17"/>
      <c r="F29" s="17">
        <f t="shared" si="1"/>
        <v>0</v>
      </c>
      <c r="G29" s="17"/>
      <c r="H29" s="17"/>
    </row>
    <row r="30" spans="1:8" ht="12.75">
      <c r="A30" s="17">
        <f t="shared" si="2"/>
        <v>23</v>
      </c>
      <c r="B30" s="17">
        <f>COUNTIF(Estesa!$I:$I,A30)</f>
        <v>4</v>
      </c>
      <c r="C30" s="17">
        <f t="shared" si="0"/>
        <v>0</v>
      </c>
      <c r="D30" s="17"/>
      <c r="E30" s="17"/>
      <c r="F30" s="17">
        <f t="shared" si="1"/>
        <v>0</v>
      </c>
      <c r="G30" s="17"/>
      <c r="H30" s="17"/>
    </row>
    <row r="31" spans="1:8" ht="12.75">
      <c r="A31" s="17">
        <f t="shared" si="2"/>
        <v>24</v>
      </c>
      <c r="B31" s="17">
        <f>COUNTIF(Estesa!$I:$I,A31)</f>
        <v>3</v>
      </c>
      <c r="C31" s="17">
        <f t="shared" si="0"/>
        <v>0</v>
      </c>
      <c r="D31" s="17"/>
      <c r="E31" s="17"/>
      <c r="F31" s="17">
        <f t="shared" si="1"/>
        <v>0</v>
      </c>
      <c r="G31" s="17"/>
      <c r="H31" s="17"/>
    </row>
    <row r="32" spans="1:8" ht="12.75">
      <c r="A32" s="17">
        <f t="shared" si="2"/>
        <v>25</v>
      </c>
      <c r="B32" s="17">
        <f>COUNTIF(Estesa!$I:$I,A32)</f>
        <v>12</v>
      </c>
      <c r="C32" s="17">
        <f t="shared" si="0"/>
        <v>27</v>
      </c>
      <c r="D32" s="17"/>
      <c r="E32" s="17"/>
      <c r="F32" s="17">
        <f t="shared" si="1"/>
        <v>0</v>
      </c>
      <c r="G32" s="17"/>
      <c r="H32" s="17"/>
    </row>
    <row r="33" spans="1:8" ht="12.75">
      <c r="A33" s="17">
        <f t="shared" si="2"/>
        <v>26</v>
      </c>
      <c r="B33" s="17">
        <f>COUNTIF(Estesa!$I:$I,A33)</f>
        <v>7</v>
      </c>
      <c r="C33" s="17">
        <f t="shared" si="0"/>
        <v>0</v>
      </c>
      <c r="D33" s="17"/>
      <c r="E33" s="17"/>
      <c r="F33" s="17">
        <f t="shared" si="1"/>
        <v>0</v>
      </c>
      <c r="G33" s="17"/>
      <c r="H33" s="17"/>
    </row>
    <row r="34" spans="1:8" ht="12.75">
      <c r="A34" s="17">
        <f t="shared" si="2"/>
        <v>27</v>
      </c>
      <c r="B34" s="17">
        <f>COUNTIF(Estesa!$I:$I,A34)</f>
        <v>4</v>
      </c>
      <c r="C34" s="17">
        <f t="shared" si="0"/>
        <v>0</v>
      </c>
      <c r="D34" s="17"/>
      <c r="E34" s="17"/>
      <c r="F34" s="17">
        <f t="shared" si="1"/>
        <v>0</v>
      </c>
      <c r="G34" s="17"/>
      <c r="H34" s="17"/>
    </row>
    <row r="35" spans="1:8" ht="12.75">
      <c r="A35" s="17">
        <f t="shared" si="2"/>
        <v>28</v>
      </c>
      <c r="B35" s="17">
        <f>COUNTIF(Estesa!$I:$I,A35)</f>
        <v>1</v>
      </c>
      <c r="C35" s="17">
        <f t="shared" si="0"/>
        <v>0</v>
      </c>
      <c r="D35" s="17"/>
      <c r="E35" s="17"/>
      <c r="F35" s="17">
        <f t="shared" si="1"/>
        <v>0</v>
      </c>
      <c r="G35" s="17"/>
      <c r="H35" s="17"/>
    </row>
    <row r="36" spans="1:8" ht="12.75">
      <c r="A36" s="17">
        <f t="shared" si="2"/>
        <v>29</v>
      </c>
      <c r="B36" s="17">
        <f>COUNTIF(Estesa!$I:$I,A36)</f>
        <v>3</v>
      </c>
      <c r="C36" s="17">
        <f t="shared" si="0"/>
        <v>0</v>
      </c>
      <c r="D36" s="17"/>
      <c r="E36" s="17"/>
      <c r="F36" s="17">
        <f t="shared" si="1"/>
        <v>0</v>
      </c>
      <c r="G36" s="17"/>
      <c r="H36" s="17"/>
    </row>
    <row r="37" spans="1:8" ht="12.75">
      <c r="A37" s="17">
        <f t="shared" si="2"/>
        <v>30</v>
      </c>
      <c r="B37" s="17">
        <f>COUNTIF(Estesa!$I:$I,A37)</f>
        <v>10</v>
      </c>
      <c r="C37" s="17">
        <f t="shared" si="0"/>
        <v>20</v>
      </c>
      <c r="D37" s="17"/>
      <c r="E37" s="17"/>
      <c r="F37" s="17">
        <f t="shared" si="1"/>
        <v>44</v>
      </c>
      <c r="G37" s="17"/>
      <c r="H37" s="17"/>
    </row>
    <row r="38" spans="1:8" ht="12.75">
      <c r="A38" s="17">
        <f t="shared" si="2"/>
        <v>31</v>
      </c>
      <c r="B38" s="17">
        <f>COUNTIF(Estesa!$I:$I,A38)</f>
        <v>0</v>
      </c>
      <c r="C38" s="17">
        <f t="shared" si="0"/>
        <v>0</v>
      </c>
      <c r="D38" s="17"/>
      <c r="E38" s="17"/>
      <c r="F38" s="17">
        <f t="shared" si="1"/>
        <v>0</v>
      </c>
      <c r="G38" s="17"/>
      <c r="H38" s="17"/>
    </row>
    <row r="39" spans="1:8" ht="12.75">
      <c r="A39" s="17">
        <f t="shared" si="2"/>
        <v>32</v>
      </c>
      <c r="B39" s="17">
        <f>COUNTIF(Estesa!$I:$I,A39)</f>
        <v>6</v>
      </c>
      <c r="C39" s="17">
        <f aca="true" t="shared" si="6" ref="C39:C70">IF(MOD($A39,5)=0,SUM($B39:$B43),0)</f>
        <v>0</v>
      </c>
      <c r="D39" s="17"/>
      <c r="E39" s="17"/>
      <c r="F39" s="17">
        <f aca="true" t="shared" si="7" ref="F39:F70">IF(MOD($A39,10)=0,SUM($B39:$B48),0)</f>
        <v>0</v>
      </c>
      <c r="G39" s="17"/>
      <c r="H39" s="17"/>
    </row>
    <row r="40" spans="1:8" ht="12.75">
      <c r="A40" s="17">
        <f aca="true" t="shared" si="8" ref="A40:A71">A39+1</f>
        <v>33</v>
      </c>
      <c r="B40" s="17">
        <f>COUNTIF(Estesa!$I:$I,A40)</f>
        <v>2</v>
      </c>
      <c r="C40" s="17">
        <f t="shared" si="6"/>
        <v>0</v>
      </c>
      <c r="D40" s="17"/>
      <c r="E40" s="17"/>
      <c r="F40" s="17">
        <f t="shared" si="7"/>
        <v>0</v>
      </c>
      <c r="G40" s="17"/>
      <c r="H40" s="17"/>
    </row>
    <row r="41" spans="1:8" ht="12.75">
      <c r="A41" s="17">
        <f t="shared" si="8"/>
        <v>34</v>
      </c>
      <c r="B41" s="17">
        <f>COUNTIF(Estesa!$I:$I,A41)</f>
        <v>2</v>
      </c>
      <c r="C41" s="17">
        <f t="shared" si="6"/>
        <v>0</v>
      </c>
      <c r="D41" s="17"/>
      <c r="E41" s="17"/>
      <c r="F41" s="17">
        <f t="shared" si="7"/>
        <v>0</v>
      </c>
      <c r="G41" s="17"/>
      <c r="H41" s="17"/>
    </row>
    <row r="42" spans="1:8" ht="12.75">
      <c r="A42" s="17">
        <f t="shared" si="8"/>
        <v>35</v>
      </c>
      <c r="B42" s="17">
        <f>COUNTIF(Estesa!$I:$I,A42)</f>
        <v>10</v>
      </c>
      <c r="C42" s="17">
        <f t="shared" si="6"/>
        <v>24</v>
      </c>
      <c r="D42" s="17"/>
      <c r="E42" s="17"/>
      <c r="F42" s="17">
        <f t="shared" si="7"/>
        <v>0</v>
      </c>
      <c r="G42" s="17"/>
      <c r="H42" s="17"/>
    </row>
    <row r="43" spans="1:8" ht="12.75">
      <c r="A43" s="17">
        <f t="shared" si="8"/>
        <v>36</v>
      </c>
      <c r="B43" s="17">
        <f>COUNTIF(Estesa!$I:$I,A43)</f>
        <v>5</v>
      </c>
      <c r="C43" s="17">
        <f t="shared" si="6"/>
        <v>0</v>
      </c>
      <c r="D43" s="17"/>
      <c r="E43" s="17"/>
      <c r="F43" s="17">
        <f t="shared" si="7"/>
        <v>0</v>
      </c>
      <c r="G43" s="17"/>
      <c r="H43" s="17"/>
    </row>
    <row r="44" spans="1:8" ht="12.75">
      <c r="A44" s="17">
        <f t="shared" si="8"/>
        <v>37</v>
      </c>
      <c r="B44" s="17">
        <f>COUNTIF(Estesa!$I:$I,A44)</f>
        <v>2</v>
      </c>
      <c r="C44" s="17">
        <f t="shared" si="6"/>
        <v>0</v>
      </c>
      <c r="D44" s="17"/>
      <c r="E44" s="17"/>
      <c r="F44" s="17">
        <f t="shared" si="7"/>
        <v>0</v>
      </c>
      <c r="G44" s="17"/>
      <c r="H44" s="17"/>
    </row>
    <row r="45" spans="1:8" ht="12.75">
      <c r="A45" s="17">
        <f t="shared" si="8"/>
        <v>38</v>
      </c>
      <c r="B45" s="17">
        <f>COUNTIF(Estesa!$I:$I,A45)</f>
        <v>1</v>
      </c>
      <c r="C45" s="17">
        <f t="shared" si="6"/>
        <v>0</v>
      </c>
      <c r="D45" s="17"/>
      <c r="E45" s="17"/>
      <c r="F45" s="17">
        <f t="shared" si="7"/>
        <v>0</v>
      </c>
      <c r="G45" s="17"/>
      <c r="H45" s="17"/>
    </row>
    <row r="46" spans="1:8" ht="12.75">
      <c r="A46" s="17">
        <f t="shared" si="8"/>
        <v>39</v>
      </c>
      <c r="B46" s="17">
        <f>COUNTIF(Estesa!$I:$I,A46)</f>
        <v>6</v>
      </c>
      <c r="C46" s="17">
        <f t="shared" si="6"/>
        <v>0</v>
      </c>
      <c r="D46" s="17"/>
      <c r="E46" s="17"/>
      <c r="F46" s="17">
        <f t="shared" si="7"/>
        <v>0</v>
      </c>
      <c r="G46" s="17"/>
      <c r="H46" s="17"/>
    </row>
    <row r="47" spans="1:8" ht="12.75">
      <c r="A47" s="17">
        <f t="shared" si="8"/>
        <v>40</v>
      </c>
      <c r="B47" s="17">
        <f>COUNTIF(Estesa!$I:$I,A47)</f>
        <v>9</v>
      </c>
      <c r="C47" s="17">
        <f t="shared" si="6"/>
        <v>21</v>
      </c>
      <c r="D47" s="17"/>
      <c r="E47" s="17"/>
      <c r="F47" s="17">
        <f t="shared" si="7"/>
        <v>26</v>
      </c>
      <c r="G47" s="17"/>
      <c r="H47" s="17"/>
    </row>
    <row r="48" spans="1:8" ht="12.75">
      <c r="A48" s="17">
        <f t="shared" si="8"/>
        <v>41</v>
      </c>
      <c r="B48" s="17">
        <f>COUNTIF(Estesa!$I:$I,A48)</f>
        <v>0</v>
      </c>
      <c r="C48" s="17">
        <f t="shared" si="6"/>
        <v>0</v>
      </c>
      <c r="D48" s="17"/>
      <c r="E48" s="17"/>
      <c r="F48" s="17">
        <f t="shared" si="7"/>
        <v>0</v>
      </c>
      <c r="G48" s="17"/>
      <c r="H48" s="17"/>
    </row>
    <row r="49" spans="1:8" ht="12.75">
      <c r="A49" s="17">
        <f t="shared" si="8"/>
        <v>42</v>
      </c>
      <c r="B49" s="17">
        <f>COUNTIF(Estesa!$I:$I,A49)</f>
        <v>10</v>
      </c>
      <c r="C49" s="17">
        <f t="shared" si="6"/>
        <v>0</v>
      </c>
      <c r="D49" s="17"/>
      <c r="E49" s="17"/>
      <c r="F49" s="17">
        <f t="shared" si="7"/>
        <v>0</v>
      </c>
      <c r="G49" s="17"/>
      <c r="H49" s="17"/>
    </row>
    <row r="50" spans="1:8" ht="12.75">
      <c r="A50" s="17">
        <f t="shared" si="8"/>
        <v>43</v>
      </c>
      <c r="B50" s="17">
        <f>COUNTIF(Estesa!$I:$I,A50)</f>
        <v>1</v>
      </c>
      <c r="C50" s="17">
        <f t="shared" si="6"/>
        <v>0</v>
      </c>
      <c r="D50" s="17"/>
      <c r="E50" s="17"/>
      <c r="F50" s="17">
        <f t="shared" si="7"/>
        <v>0</v>
      </c>
      <c r="G50" s="17"/>
      <c r="H50" s="17"/>
    </row>
    <row r="51" spans="1:8" ht="12.75">
      <c r="A51" s="17">
        <f t="shared" si="8"/>
        <v>44</v>
      </c>
      <c r="B51" s="17">
        <f>COUNTIF(Estesa!$I:$I,A51)</f>
        <v>1</v>
      </c>
      <c r="C51" s="17">
        <f t="shared" si="6"/>
        <v>0</v>
      </c>
      <c r="D51" s="17"/>
      <c r="E51" s="17"/>
      <c r="F51" s="17">
        <f t="shared" si="7"/>
        <v>0</v>
      </c>
      <c r="G51" s="17"/>
      <c r="H51" s="17"/>
    </row>
    <row r="52" spans="1:8" ht="12.75">
      <c r="A52" s="17">
        <f t="shared" si="8"/>
        <v>45</v>
      </c>
      <c r="B52" s="17">
        <f>COUNTIF(Estesa!$I:$I,A52)</f>
        <v>5</v>
      </c>
      <c r="C52" s="17">
        <f t="shared" si="6"/>
        <v>5</v>
      </c>
      <c r="D52" s="17"/>
      <c r="E52" s="17"/>
      <c r="F52" s="17">
        <f t="shared" si="7"/>
        <v>0</v>
      </c>
      <c r="G52" s="17"/>
      <c r="H52" s="17"/>
    </row>
    <row r="53" spans="1:8" ht="12.75">
      <c r="A53" s="17">
        <f t="shared" si="8"/>
        <v>46</v>
      </c>
      <c r="B53" s="17">
        <f>COUNTIF(Estesa!$I:$I,A53)</f>
        <v>0</v>
      </c>
      <c r="C53" s="17">
        <f t="shared" si="6"/>
        <v>0</v>
      </c>
      <c r="D53" s="17"/>
      <c r="E53" s="17"/>
      <c r="F53" s="17">
        <f t="shared" si="7"/>
        <v>0</v>
      </c>
      <c r="G53" s="17"/>
      <c r="H53" s="17"/>
    </row>
    <row r="54" spans="1:8" ht="12.75">
      <c r="A54" s="17">
        <f t="shared" si="8"/>
        <v>47</v>
      </c>
      <c r="B54" s="17">
        <f>COUNTIF(Estesa!$I:$I,A54)</f>
        <v>0</v>
      </c>
      <c r="C54" s="17">
        <f t="shared" si="6"/>
        <v>0</v>
      </c>
      <c r="D54" s="17"/>
      <c r="E54" s="17"/>
      <c r="F54" s="17">
        <f t="shared" si="7"/>
        <v>0</v>
      </c>
      <c r="G54" s="17"/>
      <c r="H54" s="17"/>
    </row>
    <row r="55" spans="1:8" ht="12.75">
      <c r="A55" s="17">
        <f t="shared" si="8"/>
        <v>48</v>
      </c>
      <c r="B55" s="17">
        <f>COUNTIF(Estesa!$I:$I,A55)</f>
        <v>0</v>
      </c>
      <c r="C55" s="17">
        <f t="shared" si="6"/>
        <v>0</v>
      </c>
      <c r="D55" s="17"/>
      <c r="E55" s="17"/>
      <c r="F55" s="17">
        <f t="shared" si="7"/>
        <v>0</v>
      </c>
      <c r="G55" s="17"/>
      <c r="H55" s="17"/>
    </row>
    <row r="56" spans="1:8" ht="12.75">
      <c r="A56" s="17">
        <f t="shared" si="8"/>
        <v>49</v>
      </c>
      <c r="B56" s="17">
        <f>COUNTIF(Estesa!$I:$I,A56)</f>
        <v>0</v>
      </c>
      <c r="C56" s="17">
        <f t="shared" si="6"/>
        <v>0</v>
      </c>
      <c r="D56" s="17"/>
      <c r="E56" s="17"/>
      <c r="F56" s="17">
        <f t="shared" si="7"/>
        <v>0</v>
      </c>
      <c r="G56" s="17"/>
      <c r="H56" s="17"/>
    </row>
    <row r="57" spans="1:8" ht="12.75">
      <c r="A57" s="17">
        <f t="shared" si="8"/>
        <v>50</v>
      </c>
      <c r="B57" s="17">
        <f>COUNTIF(Estesa!$I:$I,A57)</f>
        <v>4</v>
      </c>
      <c r="C57" s="17">
        <f t="shared" si="6"/>
        <v>7</v>
      </c>
      <c r="D57" s="17"/>
      <c r="E57" s="17"/>
      <c r="F57" s="17">
        <f t="shared" si="7"/>
        <v>8</v>
      </c>
      <c r="G57" s="17"/>
      <c r="H57" s="17"/>
    </row>
    <row r="58" spans="1:8" ht="12.75">
      <c r="A58" s="17">
        <f t="shared" si="8"/>
        <v>51</v>
      </c>
      <c r="B58" s="17">
        <f>COUNTIF(Estesa!$I:$I,A58)</f>
        <v>0</v>
      </c>
      <c r="C58" s="17">
        <f t="shared" si="6"/>
        <v>0</v>
      </c>
      <c r="D58" s="17"/>
      <c r="E58" s="17"/>
      <c r="F58" s="17">
        <f t="shared" si="7"/>
        <v>0</v>
      </c>
      <c r="G58" s="17"/>
      <c r="H58" s="17"/>
    </row>
    <row r="59" spans="1:8" ht="12.75">
      <c r="A59" s="17">
        <f t="shared" si="8"/>
        <v>52</v>
      </c>
      <c r="B59" s="17">
        <f>COUNTIF(Estesa!$I:$I,A59)</f>
        <v>1</v>
      </c>
      <c r="C59" s="17">
        <f t="shared" si="6"/>
        <v>0</v>
      </c>
      <c r="D59" s="17"/>
      <c r="E59" s="17"/>
      <c r="F59" s="17">
        <f t="shared" si="7"/>
        <v>0</v>
      </c>
      <c r="G59" s="17"/>
      <c r="H59" s="17"/>
    </row>
    <row r="60" spans="1:8" ht="12.75">
      <c r="A60" s="17">
        <f t="shared" si="8"/>
        <v>53</v>
      </c>
      <c r="B60" s="17">
        <f>COUNTIF(Estesa!$I:$I,A60)</f>
        <v>1</v>
      </c>
      <c r="C60" s="17">
        <f t="shared" si="6"/>
        <v>0</v>
      </c>
      <c r="D60" s="17"/>
      <c r="E60" s="17"/>
      <c r="F60" s="17">
        <f t="shared" si="7"/>
        <v>0</v>
      </c>
      <c r="G60" s="17"/>
      <c r="H60" s="17"/>
    </row>
    <row r="61" spans="1:8" ht="12.75">
      <c r="A61" s="17">
        <f t="shared" si="8"/>
        <v>54</v>
      </c>
      <c r="B61" s="17">
        <f>COUNTIF(Estesa!$I:$I,A61)</f>
        <v>1</v>
      </c>
      <c r="C61" s="17">
        <f t="shared" si="6"/>
        <v>0</v>
      </c>
      <c r="D61" s="17"/>
      <c r="E61" s="17"/>
      <c r="F61" s="17">
        <f t="shared" si="7"/>
        <v>0</v>
      </c>
      <c r="G61" s="17"/>
      <c r="H61" s="17"/>
    </row>
    <row r="62" spans="1:8" ht="12.75">
      <c r="A62" s="17">
        <f t="shared" si="8"/>
        <v>55</v>
      </c>
      <c r="B62" s="17">
        <f>COUNTIF(Estesa!$I:$I,A62)</f>
        <v>1</v>
      </c>
      <c r="C62" s="17">
        <f t="shared" si="6"/>
        <v>1</v>
      </c>
      <c r="D62" s="17"/>
      <c r="E62" s="17"/>
      <c r="F62" s="17">
        <f t="shared" si="7"/>
        <v>0</v>
      </c>
      <c r="G62" s="17"/>
      <c r="H62" s="17"/>
    </row>
    <row r="63" spans="1:8" ht="12.75">
      <c r="A63" s="17">
        <f t="shared" si="8"/>
        <v>56</v>
      </c>
      <c r="B63" s="17">
        <f>COUNTIF(Estesa!$I:$I,A63)</f>
        <v>0</v>
      </c>
      <c r="C63" s="17">
        <f t="shared" si="6"/>
        <v>0</v>
      </c>
      <c r="D63" s="17"/>
      <c r="E63" s="17"/>
      <c r="F63" s="17">
        <f t="shared" si="7"/>
        <v>0</v>
      </c>
      <c r="G63" s="17"/>
      <c r="H63" s="17"/>
    </row>
    <row r="64" spans="1:8" ht="12.75">
      <c r="A64" s="17">
        <f t="shared" si="8"/>
        <v>57</v>
      </c>
      <c r="B64" s="17">
        <f>COUNTIF(Estesa!$I:$I,A64)</f>
        <v>0</v>
      </c>
      <c r="C64" s="17">
        <f t="shared" si="6"/>
        <v>0</v>
      </c>
      <c r="D64" s="17"/>
      <c r="E64" s="17"/>
      <c r="F64" s="17">
        <f t="shared" si="7"/>
        <v>0</v>
      </c>
      <c r="G64" s="17"/>
      <c r="H64" s="17"/>
    </row>
    <row r="65" spans="1:8" ht="12.75">
      <c r="A65" s="17">
        <f t="shared" si="8"/>
        <v>58</v>
      </c>
      <c r="B65" s="17">
        <f>COUNTIF(Estesa!$I:$I,A65)</f>
        <v>0</v>
      </c>
      <c r="C65" s="17">
        <f t="shared" si="6"/>
        <v>0</v>
      </c>
      <c r="D65" s="17"/>
      <c r="E65" s="17"/>
      <c r="F65" s="17">
        <f t="shared" si="7"/>
        <v>0</v>
      </c>
      <c r="G65" s="17"/>
      <c r="H65" s="17"/>
    </row>
    <row r="66" spans="1:8" ht="12.75">
      <c r="A66" s="17">
        <f t="shared" si="8"/>
        <v>59</v>
      </c>
      <c r="B66" s="17">
        <f>COUNTIF(Estesa!$I:$I,A66)</f>
        <v>0</v>
      </c>
      <c r="C66" s="17">
        <f t="shared" si="6"/>
        <v>0</v>
      </c>
      <c r="D66" s="17"/>
      <c r="E66" s="17"/>
      <c r="F66" s="17">
        <f t="shared" si="7"/>
        <v>0</v>
      </c>
      <c r="G66" s="17"/>
      <c r="H66" s="17"/>
    </row>
    <row r="67" spans="1:8" ht="12.75">
      <c r="A67" s="17">
        <f t="shared" si="8"/>
        <v>60</v>
      </c>
      <c r="B67" s="17">
        <f>COUNTIF(Estesa!$I:$I,A67)</f>
        <v>0</v>
      </c>
      <c r="C67" s="17">
        <f t="shared" si="6"/>
        <v>2</v>
      </c>
      <c r="D67" s="17"/>
      <c r="E67" s="17"/>
      <c r="F67" s="17">
        <f t="shared" si="7"/>
        <v>2</v>
      </c>
      <c r="G67" s="17"/>
      <c r="H67" s="17"/>
    </row>
    <row r="68" spans="1:8" ht="12.75">
      <c r="A68" s="17">
        <f t="shared" si="8"/>
        <v>61</v>
      </c>
      <c r="B68" s="17">
        <f>COUNTIF(Estesa!$I:$I,A68)</f>
        <v>0</v>
      </c>
      <c r="C68" s="17">
        <f t="shared" si="6"/>
        <v>0</v>
      </c>
      <c r="D68" s="17"/>
      <c r="E68" s="17"/>
      <c r="F68" s="17">
        <f t="shared" si="7"/>
        <v>0</v>
      </c>
      <c r="G68" s="17"/>
      <c r="H68" s="17"/>
    </row>
    <row r="69" spans="1:8" ht="12.75">
      <c r="A69" s="17">
        <f t="shared" si="8"/>
        <v>62</v>
      </c>
      <c r="B69" s="17">
        <f>COUNTIF(Estesa!$I:$I,A69)</f>
        <v>2</v>
      </c>
      <c r="C69" s="17">
        <f t="shared" si="6"/>
        <v>0</v>
      </c>
      <c r="D69" s="17"/>
      <c r="E69" s="17"/>
      <c r="F69" s="17">
        <f t="shared" si="7"/>
        <v>0</v>
      </c>
      <c r="G69" s="17"/>
      <c r="H69" s="17"/>
    </row>
    <row r="70" spans="1:8" ht="12.75">
      <c r="A70" s="17">
        <f t="shared" si="8"/>
        <v>63</v>
      </c>
      <c r="B70" s="17">
        <f>COUNTIF(Estesa!$I:$I,A70)</f>
        <v>0</v>
      </c>
      <c r="C70" s="17">
        <f t="shared" si="6"/>
        <v>0</v>
      </c>
      <c r="D70" s="17"/>
      <c r="E70" s="17"/>
      <c r="F70" s="17">
        <f t="shared" si="7"/>
        <v>0</v>
      </c>
      <c r="G70" s="17"/>
      <c r="H70" s="17"/>
    </row>
    <row r="71" spans="1:8" ht="12.75">
      <c r="A71" s="17">
        <f t="shared" si="8"/>
        <v>64</v>
      </c>
      <c r="B71" s="17">
        <f>COUNTIF(Estesa!$I:$I,A71)</f>
        <v>0</v>
      </c>
      <c r="C71" s="17">
        <f aca="true" t="shared" si="9" ref="C71:C102">IF(MOD($A71,5)=0,SUM($B71:$B75),0)</f>
        <v>0</v>
      </c>
      <c r="D71" s="17"/>
      <c r="E71" s="17"/>
      <c r="F71" s="17">
        <f aca="true" t="shared" si="10" ref="F71:F102">IF(MOD($A71,10)=0,SUM($B71:$B80),0)</f>
        <v>0</v>
      </c>
      <c r="G71" s="17"/>
      <c r="H71" s="17"/>
    </row>
    <row r="72" spans="1:8" ht="12.75">
      <c r="A72" s="17">
        <f aca="true" t="shared" si="11" ref="A72:A106">A71+1</f>
        <v>65</v>
      </c>
      <c r="B72" s="17">
        <f>COUNTIF(Estesa!$I:$I,A72)</f>
        <v>0</v>
      </c>
      <c r="C72" s="17">
        <f t="shared" si="9"/>
        <v>0</v>
      </c>
      <c r="D72" s="17"/>
      <c r="E72" s="17"/>
      <c r="F72" s="17">
        <f t="shared" si="10"/>
        <v>0</v>
      </c>
      <c r="G72" s="17"/>
      <c r="H72" s="17"/>
    </row>
    <row r="73" spans="1:8" ht="12.75">
      <c r="A73" s="17">
        <f t="shared" si="11"/>
        <v>66</v>
      </c>
      <c r="B73" s="17">
        <f>COUNTIF(Estesa!$I:$I,A73)</f>
        <v>0</v>
      </c>
      <c r="C73" s="17">
        <f t="shared" si="9"/>
        <v>0</v>
      </c>
      <c r="D73" s="17"/>
      <c r="E73" s="17"/>
      <c r="F73" s="17">
        <f t="shared" si="10"/>
        <v>0</v>
      </c>
      <c r="G73" s="17"/>
      <c r="H73" s="17"/>
    </row>
    <row r="74" spans="1:8" ht="12.75">
      <c r="A74" s="17">
        <f t="shared" si="11"/>
        <v>67</v>
      </c>
      <c r="B74" s="17">
        <f>COUNTIF(Estesa!$I:$I,A74)</f>
        <v>0</v>
      </c>
      <c r="C74" s="17">
        <f t="shared" si="9"/>
        <v>0</v>
      </c>
      <c r="D74" s="17"/>
      <c r="E74" s="17"/>
      <c r="F74" s="17">
        <f t="shared" si="10"/>
        <v>0</v>
      </c>
      <c r="G74" s="17"/>
      <c r="H74" s="17"/>
    </row>
    <row r="75" spans="1:8" ht="12.75">
      <c r="A75" s="17">
        <f t="shared" si="11"/>
        <v>68</v>
      </c>
      <c r="B75" s="17">
        <f>COUNTIF(Estesa!$I:$I,A75)</f>
        <v>0</v>
      </c>
      <c r="C75" s="17">
        <f t="shared" si="9"/>
        <v>0</v>
      </c>
      <c r="D75" s="17"/>
      <c r="E75" s="17"/>
      <c r="F75" s="17">
        <f t="shared" si="10"/>
        <v>0</v>
      </c>
      <c r="G75" s="17"/>
      <c r="H75" s="17"/>
    </row>
    <row r="76" spans="1:8" ht="12.75">
      <c r="A76" s="17">
        <f t="shared" si="11"/>
        <v>69</v>
      </c>
      <c r="B76" s="17">
        <f>COUNTIF(Estesa!$I:$I,A76)</f>
        <v>0</v>
      </c>
      <c r="C76" s="17">
        <f t="shared" si="9"/>
        <v>0</v>
      </c>
      <c r="D76" s="17"/>
      <c r="E76" s="17"/>
      <c r="F76" s="17">
        <f t="shared" si="10"/>
        <v>0</v>
      </c>
      <c r="G76" s="17"/>
      <c r="H76" s="17"/>
    </row>
    <row r="77" spans="1:8" ht="12.75">
      <c r="A77" s="17">
        <f t="shared" si="11"/>
        <v>70</v>
      </c>
      <c r="B77" s="17">
        <f>COUNTIF(Estesa!$I:$I,A77)</f>
        <v>2</v>
      </c>
      <c r="C77" s="17">
        <f t="shared" si="9"/>
        <v>3</v>
      </c>
      <c r="D77" s="17"/>
      <c r="E77" s="17"/>
      <c r="F77" s="17">
        <f t="shared" si="10"/>
        <v>3</v>
      </c>
      <c r="G77" s="17"/>
      <c r="H77" s="17"/>
    </row>
    <row r="78" spans="1:8" ht="12.75">
      <c r="A78" s="17">
        <f t="shared" si="11"/>
        <v>71</v>
      </c>
      <c r="B78" s="17">
        <f>COUNTIF(Estesa!$I:$I,A78)</f>
        <v>0</v>
      </c>
      <c r="C78" s="17">
        <f t="shared" si="9"/>
        <v>0</v>
      </c>
      <c r="D78" s="17"/>
      <c r="E78" s="17"/>
      <c r="F78" s="17">
        <f t="shared" si="10"/>
        <v>0</v>
      </c>
      <c r="G78" s="17"/>
      <c r="H78" s="17"/>
    </row>
    <row r="79" spans="1:8" ht="12.75">
      <c r="A79" s="17">
        <f t="shared" si="11"/>
        <v>72</v>
      </c>
      <c r="B79" s="17">
        <f>COUNTIF(Estesa!$I:$I,A79)</f>
        <v>0</v>
      </c>
      <c r="C79" s="17">
        <f t="shared" si="9"/>
        <v>0</v>
      </c>
      <c r="D79" s="17"/>
      <c r="E79" s="17"/>
      <c r="F79" s="17">
        <f t="shared" si="10"/>
        <v>0</v>
      </c>
      <c r="G79" s="17"/>
      <c r="H79" s="17"/>
    </row>
    <row r="80" spans="1:8" ht="12.75">
      <c r="A80" s="17">
        <f t="shared" si="11"/>
        <v>73</v>
      </c>
      <c r="B80" s="17">
        <f>COUNTIF(Estesa!$I:$I,A80)</f>
        <v>1</v>
      </c>
      <c r="C80" s="17">
        <f t="shared" si="9"/>
        <v>0</v>
      </c>
      <c r="D80" s="17"/>
      <c r="E80" s="17"/>
      <c r="F80" s="17">
        <f t="shared" si="10"/>
        <v>0</v>
      </c>
      <c r="G80" s="17"/>
      <c r="H80" s="17"/>
    </row>
    <row r="81" spans="1:8" ht="12.75">
      <c r="A81" s="17">
        <f t="shared" si="11"/>
        <v>74</v>
      </c>
      <c r="B81" s="17">
        <f>COUNTIF(Estesa!$I:$I,A81)</f>
        <v>0</v>
      </c>
      <c r="C81" s="17">
        <f t="shared" si="9"/>
        <v>0</v>
      </c>
      <c r="D81" s="17"/>
      <c r="E81" s="17"/>
      <c r="F81" s="17">
        <f t="shared" si="10"/>
        <v>0</v>
      </c>
      <c r="G81" s="17"/>
      <c r="H81" s="17"/>
    </row>
    <row r="82" spans="1:8" ht="12.75">
      <c r="A82" s="17">
        <f t="shared" si="11"/>
        <v>75</v>
      </c>
      <c r="B82" s="17">
        <f>COUNTIF(Estesa!$I:$I,A82)</f>
        <v>0</v>
      </c>
      <c r="C82" s="17">
        <f t="shared" si="9"/>
        <v>0</v>
      </c>
      <c r="D82" s="17"/>
      <c r="E82" s="17"/>
      <c r="F82" s="17">
        <f t="shared" si="10"/>
        <v>0</v>
      </c>
      <c r="G82" s="17"/>
      <c r="H82" s="17"/>
    </row>
    <row r="83" spans="1:8" ht="12.75">
      <c r="A83" s="17">
        <f t="shared" si="11"/>
        <v>76</v>
      </c>
      <c r="B83" s="17">
        <f>COUNTIF(Estesa!$I:$I,A83)</f>
        <v>0</v>
      </c>
      <c r="C83" s="17">
        <f t="shared" si="9"/>
        <v>0</v>
      </c>
      <c r="D83" s="17"/>
      <c r="E83" s="17"/>
      <c r="F83" s="17">
        <f t="shared" si="10"/>
        <v>0</v>
      </c>
      <c r="G83" s="17"/>
      <c r="H83" s="17"/>
    </row>
    <row r="84" spans="1:8" ht="12.75">
      <c r="A84" s="17">
        <f t="shared" si="11"/>
        <v>77</v>
      </c>
      <c r="B84" s="17">
        <f>COUNTIF(Estesa!$I:$I,A84)</f>
        <v>0</v>
      </c>
      <c r="C84" s="17">
        <f t="shared" si="9"/>
        <v>0</v>
      </c>
      <c r="D84" s="17"/>
      <c r="E84" s="17"/>
      <c r="F84" s="17">
        <f t="shared" si="10"/>
        <v>0</v>
      </c>
      <c r="G84" s="17"/>
      <c r="H84" s="17"/>
    </row>
    <row r="85" spans="1:8" ht="12.75">
      <c r="A85" s="17">
        <f t="shared" si="11"/>
        <v>78</v>
      </c>
      <c r="B85" s="17">
        <f>COUNTIF(Estesa!$I:$I,A85)</f>
        <v>0</v>
      </c>
      <c r="C85" s="17">
        <f t="shared" si="9"/>
        <v>0</v>
      </c>
      <c r="D85" s="17"/>
      <c r="E85" s="17"/>
      <c r="F85" s="17">
        <f t="shared" si="10"/>
        <v>0</v>
      </c>
      <c r="G85" s="17"/>
      <c r="H85" s="17"/>
    </row>
    <row r="86" spans="1:8" ht="12.75">
      <c r="A86" s="17">
        <f t="shared" si="11"/>
        <v>79</v>
      </c>
      <c r="B86" s="17">
        <f>COUNTIF(Estesa!$I:$I,A86)</f>
        <v>0</v>
      </c>
      <c r="C86" s="17">
        <f t="shared" si="9"/>
        <v>0</v>
      </c>
      <c r="D86" s="17"/>
      <c r="E86" s="17"/>
      <c r="F86" s="17">
        <f t="shared" si="10"/>
        <v>0</v>
      </c>
      <c r="G86" s="17"/>
      <c r="H86" s="17"/>
    </row>
    <row r="87" spans="1:8" ht="12.75">
      <c r="A87" s="17">
        <f t="shared" si="11"/>
        <v>80</v>
      </c>
      <c r="B87" s="17">
        <f>COUNTIF(Estesa!$I:$I,A87)</f>
        <v>0</v>
      </c>
      <c r="C87" s="17">
        <f t="shared" si="9"/>
        <v>0</v>
      </c>
      <c r="D87" s="17"/>
      <c r="E87" s="17"/>
      <c r="F87" s="17">
        <f t="shared" si="10"/>
        <v>0</v>
      </c>
      <c r="G87" s="17"/>
      <c r="H87" s="17"/>
    </row>
    <row r="88" spans="1:8" ht="12.75">
      <c r="A88" s="17">
        <f t="shared" si="11"/>
        <v>81</v>
      </c>
      <c r="B88" s="17">
        <f>COUNTIF(Estesa!$I:$I,A88)</f>
        <v>0</v>
      </c>
      <c r="C88" s="17">
        <f t="shared" si="9"/>
        <v>0</v>
      </c>
      <c r="D88" s="17"/>
      <c r="E88" s="17"/>
      <c r="F88" s="17">
        <f t="shared" si="10"/>
        <v>0</v>
      </c>
      <c r="G88" s="17"/>
      <c r="H88" s="17"/>
    </row>
    <row r="89" spans="1:8" ht="12.75">
      <c r="A89" s="17">
        <f t="shared" si="11"/>
        <v>82</v>
      </c>
      <c r="B89" s="17">
        <f>COUNTIF(Estesa!$I:$I,A89)</f>
        <v>0</v>
      </c>
      <c r="C89" s="17">
        <f t="shared" si="9"/>
        <v>0</v>
      </c>
      <c r="D89" s="17"/>
      <c r="E89" s="17"/>
      <c r="F89" s="17">
        <f t="shared" si="10"/>
        <v>0</v>
      </c>
      <c r="G89" s="17"/>
      <c r="H89" s="17"/>
    </row>
    <row r="90" spans="1:8" ht="12.75">
      <c r="A90" s="17">
        <f t="shared" si="11"/>
        <v>83</v>
      </c>
      <c r="B90" s="17">
        <f>COUNTIF(Estesa!$I:$I,A90)</f>
        <v>0</v>
      </c>
      <c r="C90" s="17">
        <f t="shared" si="9"/>
        <v>0</v>
      </c>
      <c r="D90" s="17"/>
      <c r="E90" s="17"/>
      <c r="F90" s="17">
        <f t="shared" si="10"/>
        <v>0</v>
      </c>
      <c r="G90" s="17"/>
      <c r="H90" s="17"/>
    </row>
    <row r="91" spans="1:8" ht="12.75">
      <c r="A91" s="17">
        <f t="shared" si="11"/>
        <v>84</v>
      </c>
      <c r="B91" s="17">
        <f>COUNTIF(Estesa!$I:$I,A91)</f>
        <v>0</v>
      </c>
      <c r="C91" s="17">
        <f t="shared" si="9"/>
        <v>0</v>
      </c>
      <c r="D91" s="17"/>
      <c r="E91" s="17"/>
      <c r="F91" s="17">
        <f t="shared" si="10"/>
        <v>0</v>
      </c>
      <c r="G91" s="17"/>
      <c r="H91" s="17"/>
    </row>
    <row r="92" spans="1:8" ht="12.75">
      <c r="A92" s="17">
        <f t="shared" si="11"/>
        <v>85</v>
      </c>
      <c r="B92" s="17">
        <f>COUNTIF(Estesa!$I:$I,A92)</f>
        <v>0</v>
      </c>
      <c r="C92" s="17">
        <f t="shared" si="9"/>
        <v>0</v>
      </c>
      <c r="D92" s="17"/>
      <c r="E92" s="17"/>
      <c r="F92" s="17">
        <f t="shared" si="10"/>
        <v>0</v>
      </c>
      <c r="G92" s="17"/>
      <c r="H92" s="17"/>
    </row>
    <row r="93" spans="1:8" ht="12.75">
      <c r="A93" s="17">
        <f t="shared" si="11"/>
        <v>86</v>
      </c>
      <c r="B93" s="17">
        <f>COUNTIF(Estesa!$I:$I,A93)</f>
        <v>0</v>
      </c>
      <c r="C93" s="17">
        <f t="shared" si="9"/>
        <v>0</v>
      </c>
      <c r="D93" s="17"/>
      <c r="E93" s="17"/>
      <c r="F93" s="17">
        <f t="shared" si="10"/>
        <v>0</v>
      </c>
      <c r="G93" s="17"/>
      <c r="H93" s="17"/>
    </row>
    <row r="94" spans="1:8" ht="12.75">
      <c r="A94" s="17">
        <f t="shared" si="11"/>
        <v>87</v>
      </c>
      <c r="B94" s="17">
        <f>COUNTIF(Estesa!$I:$I,A94)</f>
        <v>0</v>
      </c>
      <c r="C94" s="17">
        <f t="shared" si="9"/>
        <v>0</v>
      </c>
      <c r="D94" s="17"/>
      <c r="E94" s="17"/>
      <c r="F94" s="17">
        <f t="shared" si="10"/>
        <v>0</v>
      </c>
      <c r="G94" s="17"/>
      <c r="H94" s="17"/>
    </row>
    <row r="95" spans="1:8" ht="12.75">
      <c r="A95" s="17">
        <f t="shared" si="11"/>
        <v>88</v>
      </c>
      <c r="B95" s="17">
        <f>COUNTIF(Estesa!$I:$I,A95)</f>
        <v>0</v>
      </c>
      <c r="C95" s="17">
        <f t="shared" si="9"/>
        <v>0</v>
      </c>
      <c r="D95" s="17"/>
      <c r="E95" s="17"/>
      <c r="F95" s="17">
        <f t="shared" si="10"/>
        <v>0</v>
      </c>
      <c r="G95" s="17"/>
      <c r="H95" s="17"/>
    </row>
    <row r="96" spans="1:8" ht="12.75">
      <c r="A96" s="17">
        <f t="shared" si="11"/>
        <v>89</v>
      </c>
      <c r="B96" s="17">
        <f>COUNTIF(Estesa!$I:$I,A96)</f>
        <v>0</v>
      </c>
      <c r="C96" s="17">
        <f t="shared" si="9"/>
        <v>0</v>
      </c>
      <c r="D96" s="17"/>
      <c r="E96" s="17"/>
      <c r="F96" s="17">
        <f t="shared" si="10"/>
        <v>0</v>
      </c>
      <c r="G96" s="17"/>
      <c r="H96" s="17"/>
    </row>
    <row r="97" spans="1:8" ht="12.75">
      <c r="A97" s="17">
        <f t="shared" si="11"/>
        <v>90</v>
      </c>
      <c r="B97" s="17">
        <f>COUNTIF(Estesa!$I:$I,A97)</f>
        <v>0</v>
      </c>
      <c r="C97" s="17">
        <f t="shared" si="9"/>
        <v>0</v>
      </c>
      <c r="D97" s="17"/>
      <c r="E97" s="17"/>
      <c r="F97" s="17">
        <f t="shared" si="10"/>
        <v>0</v>
      </c>
      <c r="G97" s="17"/>
      <c r="H97" s="17"/>
    </row>
    <row r="98" spans="1:8" ht="12.75">
      <c r="A98" s="17">
        <f t="shared" si="11"/>
        <v>91</v>
      </c>
      <c r="B98" s="17">
        <f>COUNTIF(Estesa!$I:$I,A98)</f>
        <v>0</v>
      </c>
      <c r="C98" s="17">
        <f t="shared" si="9"/>
        <v>0</v>
      </c>
      <c r="D98" s="17"/>
      <c r="E98" s="17"/>
      <c r="F98" s="17">
        <f t="shared" si="10"/>
        <v>0</v>
      </c>
      <c r="G98" s="17"/>
      <c r="H98" s="17"/>
    </row>
    <row r="99" spans="1:8" ht="12.75">
      <c r="A99" s="17">
        <f t="shared" si="11"/>
        <v>92</v>
      </c>
      <c r="B99" s="17">
        <f>COUNTIF(Estesa!$I:$I,A99)</f>
        <v>0</v>
      </c>
      <c r="C99" s="17">
        <f t="shared" si="9"/>
        <v>0</v>
      </c>
      <c r="D99" s="17"/>
      <c r="E99" s="17"/>
      <c r="F99" s="17">
        <f t="shared" si="10"/>
        <v>0</v>
      </c>
      <c r="G99" s="17"/>
      <c r="H99" s="17"/>
    </row>
    <row r="100" spans="1:8" ht="12.75">
      <c r="A100" s="17">
        <f t="shared" si="11"/>
        <v>93</v>
      </c>
      <c r="B100" s="17">
        <f>COUNTIF(Estesa!$I:$I,A100)</f>
        <v>0</v>
      </c>
      <c r="C100" s="17">
        <f t="shared" si="9"/>
        <v>0</v>
      </c>
      <c r="D100" s="17"/>
      <c r="E100" s="17"/>
      <c r="F100" s="17">
        <f t="shared" si="10"/>
        <v>0</v>
      </c>
      <c r="G100" s="17"/>
      <c r="H100" s="17"/>
    </row>
    <row r="101" spans="1:8" ht="12.75">
      <c r="A101" s="17">
        <f t="shared" si="11"/>
        <v>94</v>
      </c>
      <c r="B101" s="17">
        <f>COUNTIF(Estesa!$I:$I,A101)</f>
        <v>0</v>
      </c>
      <c r="C101" s="17">
        <f t="shared" si="9"/>
        <v>0</v>
      </c>
      <c r="D101" s="17"/>
      <c r="E101" s="17"/>
      <c r="F101" s="17">
        <f t="shared" si="10"/>
        <v>0</v>
      </c>
      <c r="G101" s="17"/>
      <c r="H101" s="17"/>
    </row>
    <row r="102" spans="1:8" ht="12.75">
      <c r="A102" s="17">
        <f t="shared" si="11"/>
        <v>95</v>
      </c>
      <c r="B102" s="17">
        <f>COUNTIF(Estesa!$I:$I,A102)</f>
        <v>0</v>
      </c>
      <c r="C102" s="17">
        <f t="shared" si="9"/>
        <v>0</v>
      </c>
      <c r="D102" s="17"/>
      <c r="E102" s="17"/>
      <c r="F102" s="17">
        <f t="shared" si="10"/>
        <v>0</v>
      </c>
      <c r="G102" s="17"/>
      <c r="H102" s="17"/>
    </row>
    <row r="103" spans="1:8" ht="12.75">
      <c r="A103" s="17">
        <f t="shared" si="11"/>
        <v>96</v>
      </c>
      <c r="B103" s="17">
        <f>COUNTIF(Estesa!$I:$I,A103)</f>
        <v>0</v>
      </c>
      <c r="C103" s="17">
        <f>IF(MOD($A103,5)=0,SUM($B103:$B107),0)</f>
        <v>0</v>
      </c>
      <c r="D103" s="17"/>
      <c r="E103" s="17"/>
      <c r="F103" s="17">
        <f>IF(MOD($A103,10)=0,SUM($B103:$B112),0)</f>
        <v>0</v>
      </c>
      <c r="G103" s="17"/>
      <c r="H103" s="17"/>
    </row>
    <row r="104" spans="1:8" ht="12.75">
      <c r="A104" s="17">
        <f t="shared" si="11"/>
        <v>97</v>
      </c>
      <c r="B104" s="17">
        <f>COUNTIF(Estesa!$I:$I,A104)</f>
        <v>0</v>
      </c>
      <c r="C104" s="17">
        <f>IF(MOD($A104,5)=0,SUM($B104:$B108),0)</f>
        <v>0</v>
      </c>
      <c r="D104" s="17"/>
      <c r="E104" s="17"/>
      <c r="F104" s="17">
        <f>IF(MOD($A104,10)=0,SUM($B104:$B113),0)</f>
        <v>0</v>
      </c>
      <c r="G104" s="17"/>
      <c r="H104" s="17"/>
    </row>
    <row r="105" spans="1:8" ht="12.75">
      <c r="A105" s="17">
        <f t="shared" si="11"/>
        <v>98</v>
      </c>
      <c r="B105" s="17">
        <f>COUNTIF(Estesa!$I:$I,A105)</f>
        <v>0</v>
      </c>
      <c r="C105" s="17">
        <f>IF(MOD($A105,5)=0,SUM($B105:$B109),0)</f>
        <v>0</v>
      </c>
      <c r="D105" s="17"/>
      <c r="E105" s="17"/>
      <c r="F105" s="17">
        <f>IF(MOD($A105,10)=0,SUM($B105:$B114),0)</f>
        <v>0</v>
      </c>
      <c r="G105" s="17"/>
      <c r="H105" s="17"/>
    </row>
    <row r="106" spans="1:8" ht="12.75">
      <c r="A106" s="17">
        <f t="shared" si="11"/>
        <v>99</v>
      </c>
      <c r="B106" s="17">
        <f>COUNTIF(Estesa!$I:$I,A106)</f>
        <v>0</v>
      </c>
      <c r="C106" s="17">
        <f>IF(MOD($A106,5)=0,SUM($B106:$B110),0)</f>
        <v>0</v>
      </c>
      <c r="D106" s="17"/>
      <c r="E106" s="17"/>
      <c r="F106" s="17">
        <f>IF(MOD($A106,10)=0,SUM($B106:$B115),0)</f>
        <v>0</v>
      </c>
      <c r="G106" s="17"/>
      <c r="H106" s="1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d'anime di Comabbio 1573</dc:title>
  <dc:subject>ASDMI Vis.Past.Besozzo vol.31 quint.26</dc:subject>
  <dc:creator>Angelo Barbieri</dc:creator>
  <cp:keywords/>
  <dc:description/>
  <cp:lastModifiedBy>Barbi</cp:lastModifiedBy>
  <dcterms:created xsi:type="dcterms:W3CDTF">2004-12-05T21:36:04Z</dcterms:created>
  <dcterms:modified xsi:type="dcterms:W3CDTF">2004-12-27T10:28:16Z</dcterms:modified>
  <cp:category>Archivi storici</cp:category>
  <cp:version/>
  <cp:contentType/>
  <cp:contentStatus/>
</cp:coreProperties>
</file>